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Medical Staff Engagement and Development\.Medical Staff Website\PDFs\Primary Care\"/>
    </mc:Choice>
  </mc:AlternateContent>
  <bookViews>
    <workbookView xWindow="340" yWindow="500" windowWidth="22820" windowHeight="158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4" i="1" l="1"/>
  <c r="R64" i="1" s="1"/>
  <c r="S64" i="1" s="1"/>
  <c r="M65" i="1"/>
  <c r="R65" i="1" s="1"/>
  <c r="S65" i="1" s="1"/>
  <c r="M63" i="1"/>
  <c r="M61" i="1"/>
  <c r="R61" i="1" s="1"/>
  <c r="S61" i="1" s="1"/>
  <c r="M60" i="1"/>
  <c r="R60" i="1" s="1"/>
  <c r="S60" i="1" s="1"/>
  <c r="M59" i="1"/>
  <c r="R59" i="1" s="1"/>
  <c r="S59" i="1" s="1"/>
  <c r="M58" i="1"/>
  <c r="M54" i="1"/>
  <c r="R54" i="1" s="1"/>
  <c r="S54" i="1" s="1"/>
  <c r="M55" i="1"/>
  <c r="R55" i="1" s="1"/>
  <c r="S55" i="1" s="1"/>
  <c r="M56" i="1"/>
  <c r="R56" i="1" s="1"/>
  <c r="S56" i="1" s="1"/>
  <c r="M57" i="1"/>
  <c r="M42" i="1"/>
  <c r="P42" i="1" s="1"/>
  <c r="Q42" i="1" s="1"/>
  <c r="M43" i="1"/>
  <c r="R43" i="1" s="1"/>
  <c r="S43" i="1" s="1"/>
  <c r="M44" i="1"/>
  <c r="R44" i="1" s="1"/>
  <c r="S44" i="1" s="1"/>
  <c r="M45" i="1"/>
  <c r="M46" i="1"/>
  <c r="P46" i="1" s="1"/>
  <c r="Q46" i="1" s="1"/>
  <c r="M47" i="1"/>
  <c r="R47" i="1" s="1"/>
  <c r="S47" i="1" s="1"/>
  <c r="M48" i="1"/>
  <c r="R48" i="1" s="1"/>
  <c r="S48" i="1" s="1"/>
  <c r="M49" i="1"/>
  <c r="M50" i="1"/>
  <c r="P50" i="1" s="1"/>
  <c r="Q50" i="1" s="1"/>
  <c r="M51" i="1"/>
  <c r="R51" i="1" s="1"/>
  <c r="S51" i="1" s="1"/>
  <c r="M52" i="1"/>
  <c r="R52" i="1" s="1"/>
  <c r="S52" i="1" s="1"/>
  <c r="M53" i="1"/>
  <c r="M41" i="1"/>
  <c r="R41" i="1" s="1"/>
  <c r="S41" i="1" s="1"/>
  <c r="M40" i="1"/>
  <c r="R40" i="1" s="1"/>
  <c r="S40" i="1" s="1"/>
  <c r="M39" i="1"/>
  <c r="R39" i="1" s="1"/>
  <c r="S39" i="1" s="1"/>
  <c r="M38" i="1"/>
  <c r="M37" i="1"/>
  <c r="R37" i="1" s="1"/>
  <c r="S37" i="1" s="1"/>
  <c r="M36" i="1"/>
  <c r="R36" i="1" s="1"/>
  <c r="S36" i="1" s="1"/>
  <c r="M33" i="1"/>
  <c r="R33" i="1" s="1"/>
  <c r="S33" i="1" s="1"/>
  <c r="M34" i="1"/>
  <c r="M35" i="1"/>
  <c r="R35" i="1" s="1"/>
  <c r="S35" i="1" s="1"/>
  <c r="M32" i="1"/>
  <c r="R32" i="1" s="1"/>
  <c r="S32" i="1" s="1"/>
  <c r="M31" i="1"/>
  <c r="R31" i="1" s="1"/>
  <c r="S31" i="1" s="1"/>
  <c r="M30" i="1"/>
  <c r="M29" i="1"/>
  <c r="R29" i="1" s="1"/>
  <c r="S29" i="1" s="1"/>
  <c r="M14" i="1"/>
  <c r="P14" i="1" s="1"/>
  <c r="Q14" i="1" s="1"/>
  <c r="M15" i="1"/>
  <c r="P15" i="1" s="1"/>
  <c r="Q15" i="1" s="1"/>
  <c r="M16" i="1"/>
  <c r="R16" i="1" s="1"/>
  <c r="S16" i="1" s="1"/>
  <c r="M17" i="1"/>
  <c r="P17" i="1" s="1"/>
  <c r="Q17" i="1" s="1"/>
  <c r="M18" i="1"/>
  <c r="P18" i="1" s="1"/>
  <c r="Q18" i="1" s="1"/>
  <c r="M19" i="1"/>
  <c r="R19" i="1" s="1"/>
  <c r="S19" i="1" s="1"/>
  <c r="M20" i="1"/>
  <c r="R20" i="1" s="1"/>
  <c r="S20" i="1" s="1"/>
  <c r="M21" i="1"/>
  <c r="P21" i="1" s="1"/>
  <c r="Q21" i="1" s="1"/>
  <c r="M22" i="1"/>
  <c r="P22" i="1" s="1"/>
  <c r="Q22" i="1" s="1"/>
  <c r="M23" i="1"/>
  <c r="R23" i="1" s="1"/>
  <c r="S23" i="1" s="1"/>
  <c r="M24" i="1"/>
  <c r="R24" i="1" s="1"/>
  <c r="S24" i="1" s="1"/>
  <c r="M25" i="1"/>
  <c r="P25" i="1" s="1"/>
  <c r="Q25" i="1" s="1"/>
  <c r="M26" i="1"/>
  <c r="R26" i="1" s="1"/>
  <c r="S26" i="1" s="1"/>
  <c r="M27" i="1"/>
  <c r="P27" i="1" s="1"/>
  <c r="Q27" i="1" s="1"/>
  <c r="M28" i="1"/>
  <c r="R28" i="1" s="1"/>
  <c r="S28" i="1" s="1"/>
  <c r="M13" i="1"/>
  <c r="R13" i="1" s="1"/>
  <c r="S13" i="1" s="1"/>
  <c r="M12" i="1"/>
  <c r="R12" i="1" s="1"/>
  <c r="S12" i="1" s="1"/>
  <c r="M11" i="1"/>
  <c r="R11" i="1" s="1"/>
  <c r="S11" i="1" s="1"/>
  <c r="M10" i="1"/>
  <c r="M9" i="1"/>
  <c r="R9" i="1" s="1"/>
  <c r="S9" i="1" s="1"/>
  <c r="N5" i="1"/>
  <c r="O5" i="1" s="1"/>
  <c r="N6" i="1"/>
  <c r="O6" i="1" s="1"/>
  <c r="N7" i="1"/>
  <c r="O7" i="1" s="1"/>
  <c r="N8" i="1"/>
  <c r="O8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54" i="1"/>
  <c r="O54" i="1" s="1"/>
  <c r="N55" i="1"/>
  <c r="O55" i="1" s="1"/>
  <c r="N56" i="1"/>
  <c r="O56" i="1" s="1"/>
  <c r="N57" i="1"/>
  <c r="O57" i="1" s="1"/>
  <c r="N58" i="1"/>
  <c r="O58" i="1" s="1"/>
  <c r="N59" i="1"/>
  <c r="O59" i="1" s="1"/>
  <c r="N60" i="1"/>
  <c r="O60" i="1" s="1"/>
  <c r="N61" i="1"/>
  <c r="O61" i="1" s="1"/>
  <c r="N62" i="1"/>
  <c r="O62" i="1" s="1"/>
  <c r="N63" i="1"/>
  <c r="O63" i="1" s="1"/>
  <c r="N64" i="1"/>
  <c r="O64" i="1" s="1"/>
  <c r="N65" i="1"/>
  <c r="O65" i="1" s="1"/>
  <c r="P56" i="1" l="1"/>
  <c r="Q56" i="1" s="1"/>
  <c r="P12" i="1"/>
  <c r="Q12" i="1" s="1"/>
  <c r="P44" i="1"/>
  <c r="Q44" i="1" s="1"/>
  <c r="R15" i="1"/>
  <c r="S15" i="1" s="1"/>
  <c r="P40" i="1"/>
  <c r="Q40" i="1" s="1"/>
  <c r="R22" i="1"/>
  <c r="S22" i="1" s="1"/>
  <c r="P60" i="1"/>
  <c r="Q60" i="1" s="1"/>
  <c r="P36" i="1"/>
  <c r="Q36" i="1" s="1"/>
  <c r="R27" i="1"/>
  <c r="S27" i="1" s="1"/>
  <c r="R42" i="1"/>
  <c r="S42" i="1" s="1"/>
  <c r="P52" i="1"/>
  <c r="Q52" i="1" s="1"/>
  <c r="R50" i="1"/>
  <c r="S50" i="1" s="1"/>
  <c r="P65" i="1"/>
  <c r="Q65" i="1" s="1"/>
  <c r="P48" i="1"/>
  <c r="Q48" i="1" s="1"/>
  <c r="P32" i="1"/>
  <c r="Q32" i="1" s="1"/>
  <c r="R18" i="1"/>
  <c r="S18" i="1" s="1"/>
  <c r="R46" i="1"/>
  <c r="S46" i="1" s="1"/>
  <c r="P10" i="1"/>
  <c r="Q10" i="1" s="1"/>
  <c r="R10" i="1"/>
  <c r="S10" i="1" s="1"/>
  <c r="P30" i="1"/>
  <c r="Q30" i="1" s="1"/>
  <c r="R30" i="1"/>
  <c r="S30" i="1" s="1"/>
  <c r="P38" i="1"/>
  <c r="Q38" i="1" s="1"/>
  <c r="R38" i="1"/>
  <c r="S38" i="1" s="1"/>
  <c r="R45" i="1"/>
  <c r="S45" i="1" s="1"/>
  <c r="P45" i="1"/>
  <c r="Q45" i="1" s="1"/>
  <c r="R58" i="1"/>
  <c r="S58" i="1" s="1"/>
  <c r="P58" i="1"/>
  <c r="Q58" i="1" s="1"/>
  <c r="P24" i="1"/>
  <c r="Q24" i="1" s="1"/>
  <c r="P20" i="1"/>
  <c r="Q20" i="1" s="1"/>
  <c r="P34" i="1"/>
  <c r="Q34" i="1" s="1"/>
  <c r="R34" i="1"/>
  <c r="S34" i="1" s="1"/>
  <c r="P53" i="1"/>
  <c r="Q53" i="1" s="1"/>
  <c r="R53" i="1"/>
  <c r="S53" i="1" s="1"/>
  <c r="P49" i="1"/>
  <c r="Q49" i="1" s="1"/>
  <c r="R49" i="1"/>
  <c r="S49" i="1" s="1"/>
  <c r="R57" i="1"/>
  <c r="S57" i="1" s="1"/>
  <c r="P57" i="1"/>
  <c r="Q57" i="1" s="1"/>
  <c r="P63" i="1"/>
  <c r="Q63" i="1" s="1"/>
  <c r="R63" i="1"/>
  <c r="S63" i="1" s="1"/>
  <c r="P16" i="1"/>
  <c r="Q16" i="1" s="1"/>
  <c r="P28" i="1"/>
  <c r="Q28" i="1" s="1"/>
  <c r="P64" i="1"/>
  <c r="Q64" i="1" s="1"/>
  <c r="P59" i="1"/>
  <c r="Q59" i="1" s="1"/>
  <c r="P55" i="1"/>
  <c r="Q55" i="1" s="1"/>
  <c r="P51" i="1"/>
  <c r="Q51" i="1" s="1"/>
  <c r="P47" i="1"/>
  <c r="Q47" i="1" s="1"/>
  <c r="P43" i="1"/>
  <c r="Q43" i="1" s="1"/>
  <c r="P39" i="1"/>
  <c r="Q39" i="1" s="1"/>
  <c r="P35" i="1"/>
  <c r="Q35" i="1" s="1"/>
  <c r="P31" i="1"/>
  <c r="Q31" i="1" s="1"/>
  <c r="P23" i="1"/>
  <c r="Q23" i="1" s="1"/>
  <c r="P19" i="1"/>
  <c r="Q19" i="1" s="1"/>
  <c r="P11" i="1"/>
  <c r="Q11" i="1" s="1"/>
  <c r="R14" i="1"/>
  <c r="S14" i="1" s="1"/>
  <c r="R21" i="1"/>
  <c r="S21" i="1" s="1"/>
  <c r="R17" i="1"/>
  <c r="S17" i="1" s="1"/>
  <c r="P54" i="1"/>
  <c r="Q54" i="1" s="1"/>
  <c r="P26" i="1"/>
  <c r="Q26" i="1" s="1"/>
  <c r="R25" i="1"/>
  <c r="S25" i="1" s="1"/>
  <c r="P61" i="1"/>
  <c r="Q61" i="1" s="1"/>
  <c r="P41" i="1"/>
  <c r="Q41" i="1" s="1"/>
  <c r="P37" i="1"/>
  <c r="Q37" i="1" s="1"/>
  <c r="P33" i="1"/>
  <c r="Q33" i="1" s="1"/>
  <c r="P29" i="1"/>
  <c r="Q29" i="1" s="1"/>
  <c r="P13" i="1"/>
  <c r="Q13" i="1" s="1"/>
  <c r="P9" i="1"/>
  <c r="Q9" i="1" s="1"/>
  <c r="H51" i="1"/>
  <c r="J51" i="1" s="1"/>
  <c r="J62" i="1"/>
  <c r="J38" i="1"/>
  <c r="J27" i="1"/>
  <c r="J26" i="1"/>
  <c r="J29" i="1"/>
  <c r="J28" i="1"/>
  <c r="J25" i="1"/>
  <c r="J24" i="1"/>
  <c r="J20" i="1"/>
  <c r="J21" i="1"/>
  <c r="J22" i="1"/>
  <c r="J23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" i="1"/>
  <c r="I30" i="1"/>
  <c r="I31" i="1"/>
  <c r="I46" i="1"/>
  <c r="I47" i="1"/>
  <c r="I48" i="1"/>
  <c r="I49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7" i="1"/>
  <c r="I8" i="1"/>
  <c r="I5" i="1"/>
  <c r="I6" i="1"/>
</calcChain>
</file>

<file path=xl/sharedStrings.xml><?xml version="1.0" encoding="utf-8"?>
<sst xmlns="http://schemas.openxmlformats.org/spreadsheetml/2006/main" count="267" uniqueCount="169">
  <si>
    <t>Inhaler category</t>
  </si>
  <si>
    <t>Active ingredient</t>
  </si>
  <si>
    <t>Number of doses</t>
  </si>
  <si>
    <t>Coverage</t>
  </si>
  <si>
    <t>SABA</t>
  </si>
  <si>
    <t>LABA</t>
  </si>
  <si>
    <t>ICS</t>
  </si>
  <si>
    <t>LAMA</t>
  </si>
  <si>
    <t>Brand name</t>
  </si>
  <si>
    <t>Ventolin HFA</t>
  </si>
  <si>
    <t>Ventolin Diskus</t>
  </si>
  <si>
    <t>Airomir pMDI</t>
  </si>
  <si>
    <t>Bricanyl Turbuhaler</t>
  </si>
  <si>
    <t>SAMA</t>
  </si>
  <si>
    <t>Atrovent HFA</t>
  </si>
  <si>
    <t>Flovent HFA</t>
  </si>
  <si>
    <t>Pulmicort Turbuhaler</t>
  </si>
  <si>
    <t>Alvesco pMDI</t>
  </si>
  <si>
    <t>Asmanex Twisthaler</t>
  </si>
  <si>
    <t>QVAR pMDI</t>
  </si>
  <si>
    <t>Foradil Aerolizer</t>
  </si>
  <si>
    <t>Onbrez Breezhaler</t>
  </si>
  <si>
    <t>Oxeze Turbuhaler</t>
  </si>
  <si>
    <t>Serevent Diskus</t>
  </si>
  <si>
    <t>Seebri Breezhaler</t>
  </si>
  <si>
    <t>Spiriva Handihaler</t>
  </si>
  <si>
    <t>Spiriva Respimat</t>
  </si>
  <si>
    <t>Tudorza Genuair</t>
  </si>
  <si>
    <t>ICS/LABA</t>
  </si>
  <si>
    <t>Advair MDI</t>
  </si>
  <si>
    <t>Advair Diskus</t>
  </si>
  <si>
    <t>Breo Ellipta</t>
  </si>
  <si>
    <t>Symbicort Turbuhaler</t>
  </si>
  <si>
    <t>Zenhale pMDI</t>
  </si>
  <si>
    <t>LABA/LAMA</t>
  </si>
  <si>
    <t>Anoro Ellipta</t>
  </si>
  <si>
    <t>Ultibro Breezhaler</t>
  </si>
  <si>
    <t>Cost per device</t>
  </si>
  <si>
    <t>Cost per dose</t>
  </si>
  <si>
    <t>SABA/SAMA</t>
  </si>
  <si>
    <t>Combivent Respimat</t>
  </si>
  <si>
    <t>Serevent Diskhaler</t>
  </si>
  <si>
    <t>Incruse Ellipta</t>
  </si>
  <si>
    <t>Duaklir Genuair</t>
  </si>
  <si>
    <t>Inspiolto Respimat</t>
  </si>
  <si>
    <t>Salbutamol 100 mcg/puff</t>
  </si>
  <si>
    <t>Salbutamol 200 mcg/inh</t>
  </si>
  <si>
    <t>Terbutaline 0.5mg/inh</t>
  </si>
  <si>
    <t>Ipratropium 20 mcg/puff</t>
  </si>
  <si>
    <t>Salbutamol/Ipratropium 20mcg/100mcg</t>
  </si>
  <si>
    <t>Indacaterol 75 mcg/capsule</t>
  </si>
  <si>
    <t>Salmeterol 50 mcg/capsule</t>
  </si>
  <si>
    <t>Formoterol 6mcq/dose</t>
  </si>
  <si>
    <t>Formoterol 12 mcq/dose</t>
  </si>
  <si>
    <t>Formoterol 12 mcg/capsule</t>
  </si>
  <si>
    <t>Glycopyrronium 50 mcg/dose</t>
  </si>
  <si>
    <t>Aclidinium 400 mcg/dose</t>
  </si>
  <si>
    <t>Tiotropium 18 mcg/dose</t>
  </si>
  <si>
    <t>Tiotropiumn2.5 mcg/actuation</t>
  </si>
  <si>
    <t>Umeclidinium 62.g mcg/dose</t>
  </si>
  <si>
    <t>Budesonide/Formoterol 100mcg/6mcg</t>
  </si>
  <si>
    <t>Budesonide/Formoterol 200 mcg/6mcg</t>
  </si>
  <si>
    <t>Fluticasone/Vilanterol 100 mcg/25 mcg</t>
  </si>
  <si>
    <t>Fluticasone/Vilanterol 200 mcg/25mcg</t>
  </si>
  <si>
    <t>Fluticasone/Salmeterol 250/50mcg</t>
  </si>
  <si>
    <t>Fluticasone/Salmeterol 125/25mcg</t>
  </si>
  <si>
    <t>Fluticasone/Salmeterol 100/50mcg</t>
  </si>
  <si>
    <t>Fluticasone/Salmeterol 250/50 mcg</t>
  </si>
  <si>
    <t>Fluticasone/Salmeterol 500/50 mcg</t>
  </si>
  <si>
    <t>Aclidinium/formoterol 400/12mcg</t>
  </si>
  <si>
    <t>Indacaterol/Glycopyrronium 100/50mcg</t>
  </si>
  <si>
    <t>Tiotropium/olodaterol 2.5/2.5 mcg</t>
  </si>
  <si>
    <t>Umeclidinium/Vilanterol 62.5/25 mcg</t>
  </si>
  <si>
    <t>Budesonide 100 mcg/dose</t>
  </si>
  <si>
    <t>Budesonide 200 mcg/dose</t>
  </si>
  <si>
    <t>Budesonide 400 mcg/dose</t>
  </si>
  <si>
    <t>Fluticasone 50 mcg/dose</t>
  </si>
  <si>
    <t>Fluticasone 125 mcg/dose</t>
  </si>
  <si>
    <t>Fluticasone 250 mcg/dose</t>
  </si>
  <si>
    <t>Fluticasome 100 mcg/dose</t>
  </si>
  <si>
    <t>Fluticasone 500 mcg/dose</t>
  </si>
  <si>
    <t>Flovent Diskus</t>
  </si>
  <si>
    <t>Beclomethasone 50 mcg/dose</t>
  </si>
  <si>
    <t>Beclomethasone 100 mcg/dose</t>
  </si>
  <si>
    <t>Ciclesonide 100mcg/inh</t>
  </si>
  <si>
    <t>Ciclesonide 200mcg/inh</t>
  </si>
  <si>
    <t>Trelegy Ellipta</t>
  </si>
  <si>
    <t>SA</t>
  </si>
  <si>
    <t>Aermony Respclick</t>
  </si>
  <si>
    <t>Fluticasone 55mcg/inh</t>
  </si>
  <si>
    <t>Fluticasone 113 mcg/inh</t>
  </si>
  <si>
    <t>Fluticasone 100mcg/inh</t>
  </si>
  <si>
    <t>Arnuity Ellipta</t>
  </si>
  <si>
    <t>Fluticasone 232mcg/inh</t>
  </si>
  <si>
    <t>Fluticasone 200mcg/inh</t>
  </si>
  <si>
    <t>Mometasone 200mcg/dose</t>
  </si>
  <si>
    <t>Mometasone 400mcg/dose</t>
  </si>
  <si>
    <t>Mometasone/Formoterol 100/5mcg</t>
  </si>
  <si>
    <t>Mometasone/Formoterol 200/5mcg</t>
  </si>
  <si>
    <t>Indacaterol/Mometasone 150/320</t>
  </si>
  <si>
    <t>Atectura Breezhaler</t>
  </si>
  <si>
    <t>Indacaterol/Mometasone 150/160</t>
  </si>
  <si>
    <t>Indacaterol/Mometasone 150/80</t>
  </si>
  <si>
    <t>Mometasone/Glycoryrronium/Indacaterol</t>
  </si>
  <si>
    <t>Enerzair Breezhaler</t>
  </si>
  <si>
    <t>Fluticasone/Umeclidinium/Vilanterol 100</t>
  </si>
  <si>
    <t>Fluticasone/Umeclidinium/Vilanterol 200</t>
  </si>
  <si>
    <t>Salbutamol</t>
  </si>
  <si>
    <t>Terbutaline</t>
  </si>
  <si>
    <t>Budesonide</t>
  </si>
  <si>
    <t>Fluticasone</t>
  </si>
  <si>
    <t>Ciclesonide</t>
  </si>
  <si>
    <t>Mometasone</t>
  </si>
  <si>
    <t>Beclomethasone</t>
  </si>
  <si>
    <t>Indacaterol</t>
  </si>
  <si>
    <t>Formoterol</t>
  </si>
  <si>
    <t>Salmeterol</t>
  </si>
  <si>
    <t>Glycoryrronium</t>
  </si>
  <si>
    <t>Tiotropium</t>
  </si>
  <si>
    <t>Aclidinium</t>
  </si>
  <si>
    <t>Umeclidinium</t>
  </si>
  <si>
    <t>Fluticasone/Salmeterol</t>
  </si>
  <si>
    <t>Fluticasone/Vilanterol</t>
  </si>
  <si>
    <t>Budesonide/Formoterol</t>
  </si>
  <si>
    <t>Mometasone/Formoterol</t>
  </si>
  <si>
    <t>Mometasone/Indacaterol</t>
  </si>
  <si>
    <t>Triple therapy</t>
  </si>
  <si>
    <t>Umeclidinium/Vilanterol</t>
  </si>
  <si>
    <t>Indacaterol/Glycopyrronium</t>
  </si>
  <si>
    <t>Aclidinium/formoterol</t>
  </si>
  <si>
    <t>Tiotropium/olodaterol</t>
  </si>
  <si>
    <t>Salbutamol/Ipratropium</t>
  </si>
  <si>
    <t>Fluticasone/Umeclidinium/Vilanterol</t>
  </si>
  <si>
    <t>W/O</t>
  </si>
  <si>
    <t>W</t>
  </si>
  <si>
    <t>N/A</t>
  </si>
  <si>
    <t>Regular</t>
  </si>
  <si>
    <t>None</t>
  </si>
  <si>
    <t>Wixela Inhub</t>
  </si>
  <si>
    <t>Carbon footprint</t>
  </si>
  <si>
    <t>kgCO2e</t>
  </si>
  <si>
    <t>*</t>
  </si>
  <si>
    <t>#</t>
  </si>
  <si>
    <t>per dose*</t>
  </si>
  <si>
    <t>per day**</t>
  </si>
  <si>
    <t>per inhaler^</t>
  </si>
  <si>
    <t>per month~</t>
  </si>
  <si>
    <t>per year"</t>
  </si>
  <si>
    <t>km by car#</t>
  </si>
  <si>
    <t>**</t>
  </si>
  <si>
    <t>^</t>
  </si>
  <si>
    <t>~</t>
  </si>
  <si>
    <t>"</t>
  </si>
  <si>
    <t>average kgCO2e per dose estimated at 0.02/DPI and 0.5/MDI as per NHS estimates</t>
  </si>
  <si>
    <t>average kgCO2e/d estimated by multiplying average kgCO2e/dose by recommended dosing frequency</t>
  </si>
  <si>
    <t>given degree of variability in use, this can't be calculated for rescue inhalers</t>
  </si>
  <si>
    <t>average kgCO2e/dose x number of doses per inhaler</t>
  </si>
  <si>
    <t xml:space="preserve">average kgCO2e/day x 30 </t>
  </si>
  <si>
    <t>average kgCO2e/day x 365</t>
  </si>
  <si>
    <t>based on average of 120gCO2/km as per most recent European data</t>
  </si>
  <si>
    <t>Table created by V Stoynova</t>
  </si>
  <si>
    <t>Dosing</t>
  </si>
  <si>
    <r>
      <t xml:space="preserve">Janson, C., Henderson, R., Löfdahl, M. , Hedberg, M., Sharma, R., Wilkinson, A.J. (2020). Carbon footprint impact of the choice of inhalers for asthma and COPD. </t>
    </r>
    <r>
      <rPr>
        <i/>
        <sz val="10"/>
        <color theme="1"/>
        <rFont val="Garamond"/>
        <family val="1"/>
      </rPr>
      <t>Thorax. 75</t>
    </r>
    <r>
      <rPr>
        <sz val="10"/>
        <color theme="1"/>
        <rFont val="Garamond"/>
        <family val="1"/>
      </rPr>
      <t>:82-84, doi:10.1136/thoraxjnl-2019-213744</t>
    </r>
  </si>
  <si>
    <r>
      <t xml:space="preserve">PrescQIPP. (October 2021). Buletin 295: </t>
    </r>
    <r>
      <rPr>
        <i/>
        <sz val="10"/>
        <color theme="1"/>
        <rFont val="Garamond"/>
        <family val="1"/>
      </rPr>
      <t>Inhaler carbon footprint.</t>
    </r>
    <r>
      <rPr>
        <sz val="10"/>
        <color theme="1"/>
        <rFont val="Garamond"/>
        <family val="1"/>
      </rPr>
      <t xml:space="preserve"> Retrieved from https://www.prescqipp.info/our-resources/bulletins/bulletin-295-inhaler-carbon-footprint/</t>
    </r>
  </si>
  <si>
    <r>
      <t xml:space="preserve">Wilkinson, A.J., Braggins, R., Steinbach. I., Smith, J. (2019). Costs of switching to low global warming potential inhalers. An economic and carbon footprint analysis of NHS prescription data in England. </t>
    </r>
    <r>
      <rPr>
        <i/>
        <sz val="10"/>
        <color theme="1"/>
        <rFont val="Garamond"/>
        <family val="1"/>
      </rPr>
      <t>BMJ Open</t>
    </r>
    <r>
      <rPr>
        <sz val="10"/>
        <color theme="1"/>
        <rFont val="Garamond"/>
        <family val="1"/>
      </rPr>
      <t>. 9:e028763, doi:10.1136/bmjopen-2018-028763</t>
    </r>
  </si>
  <si>
    <t>Cost &gt;</t>
  </si>
  <si>
    <t>&gt;</t>
  </si>
  <si>
    <t>cost retrieved from DrugSearch.ca</t>
  </si>
  <si>
    <t>European Environmental Agency. (2019). Average CO2 emissions from new cars and new vans in 2018. Retrieved from https://www.eea.europa.eu/highlights/average-co2-emissions-from-new.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</si>
</sst>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10"/>
      <color theme="1"/>
      <name val="Garamond"/>
      <family val="1"/>
    </font>
    <font>
      <i/>
      <u/>
      <sz val="10"/>
      <color theme="1"/>
      <name val="Garamond"/>
      <family val="1"/>
    </font>
    <font>
      <i/>
      <sz val="10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FFD7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4" fontId="1" fillId="0" borderId="0" xfId="0" applyNumberFormat="1" applyFont="1"/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24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6" xfId="0" applyFont="1" applyFill="1" applyBorder="1"/>
    <xf numFmtId="0" fontId="1" fillId="2" borderId="21" xfId="0" applyFont="1" applyFill="1" applyBorder="1"/>
    <xf numFmtId="0" fontId="1" fillId="2" borderId="4" xfId="0" applyFont="1" applyFill="1" applyBorder="1"/>
    <xf numFmtId="0" fontId="1" fillId="2" borderId="31" xfId="0" applyFont="1" applyFill="1" applyBorder="1"/>
    <xf numFmtId="0" fontId="1" fillId="2" borderId="28" xfId="0" applyFont="1" applyFill="1" applyBorder="1"/>
    <xf numFmtId="0" fontId="1" fillId="2" borderId="23" xfId="0" applyFont="1" applyFill="1" applyBorder="1"/>
    <xf numFmtId="0" fontId="1" fillId="2" borderId="15" xfId="0" applyFont="1" applyFill="1" applyBorder="1"/>
    <xf numFmtId="4" fontId="1" fillId="2" borderId="23" xfId="0" applyNumberFormat="1" applyFont="1" applyFill="1" applyBorder="1"/>
    <xf numFmtId="0" fontId="1" fillId="2" borderId="0" xfId="0" applyFont="1" applyFill="1"/>
    <xf numFmtId="0" fontId="1" fillId="3" borderId="7" xfId="0" applyFont="1" applyFill="1" applyBorder="1"/>
    <xf numFmtId="0" fontId="1" fillId="3" borderId="1" xfId="0" applyFont="1" applyFill="1" applyBorder="1"/>
    <xf numFmtId="0" fontId="1" fillId="3" borderId="25" xfId="0" applyFont="1" applyFill="1" applyBorder="1"/>
    <xf numFmtId="0" fontId="1" fillId="3" borderId="8" xfId="0" applyFont="1" applyFill="1" applyBorder="1"/>
    <xf numFmtId="0" fontId="1" fillId="3" borderId="16" xfId="0" applyFont="1" applyFill="1" applyBorder="1"/>
    <xf numFmtId="4" fontId="1" fillId="3" borderId="8" xfId="0" applyNumberFormat="1" applyFont="1" applyFill="1" applyBorder="1"/>
    <xf numFmtId="0" fontId="1" fillId="3" borderId="0" xfId="0" applyFont="1" applyFill="1"/>
    <xf numFmtId="0" fontId="1" fillId="2" borderId="1" xfId="0" applyFont="1" applyFill="1" applyBorder="1"/>
    <xf numFmtId="0" fontId="1" fillId="2" borderId="25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16" xfId="0" applyFont="1" applyFill="1" applyBorder="1"/>
    <xf numFmtId="4" fontId="1" fillId="2" borderId="8" xfId="0" applyNumberFormat="1" applyFont="1" applyFill="1" applyBorder="1"/>
    <xf numFmtId="0" fontId="1" fillId="4" borderId="9" xfId="0" applyFont="1" applyFill="1" applyBorder="1"/>
    <xf numFmtId="0" fontId="1" fillId="0" borderId="17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29" xfId="0" applyFont="1" applyFill="1" applyBorder="1"/>
    <xf numFmtId="0" fontId="1" fillId="4" borderId="11" xfId="0" applyFont="1" applyFill="1" applyBorder="1"/>
    <xf numFmtId="0" fontId="1" fillId="4" borderId="17" xfId="0" applyFont="1" applyFill="1" applyBorder="1"/>
    <xf numFmtId="4" fontId="1" fillId="4" borderId="11" xfId="0" applyNumberFormat="1" applyFont="1" applyFill="1" applyBorder="1"/>
    <xf numFmtId="0" fontId="1" fillId="0" borderId="14" xfId="0" applyFont="1" applyFill="1" applyBorder="1"/>
    <xf numFmtId="0" fontId="1" fillId="4" borderId="14" xfId="0" applyFont="1" applyFill="1" applyBorder="1"/>
    <xf numFmtId="0" fontId="1" fillId="0" borderId="20" xfId="0" applyFont="1" applyFill="1" applyBorder="1" applyAlignment="1">
      <alignment horizontal="center" vertical="center"/>
    </xf>
    <xf numFmtId="0" fontId="1" fillId="2" borderId="13" xfId="0" applyFont="1" applyFill="1" applyBorder="1"/>
    <xf numFmtId="0" fontId="1" fillId="0" borderId="22" xfId="0" applyFont="1" applyFill="1" applyBorder="1" applyAlignment="1">
      <alignment horizontal="center" vertical="center"/>
    </xf>
    <xf numFmtId="0" fontId="1" fillId="2" borderId="22" xfId="0" applyFont="1" applyFill="1" applyBorder="1"/>
    <xf numFmtId="0" fontId="1" fillId="2" borderId="30" xfId="0" applyFont="1" applyFill="1" applyBorder="1"/>
    <xf numFmtId="0" fontId="1" fillId="2" borderId="27" xfId="0" applyFont="1" applyFill="1" applyBorder="1"/>
    <xf numFmtId="0" fontId="1" fillId="2" borderId="26" xfId="0" applyFont="1" applyFill="1" applyBorder="1"/>
    <xf numFmtId="4" fontId="1" fillId="2" borderId="27" xfId="0" applyNumberFormat="1" applyFont="1" applyFill="1" applyBorder="1"/>
    <xf numFmtId="0" fontId="1" fillId="0" borderId="26" xfId="0" applyFont="1" applyFill="1" applyBorder="1"/>
    <xf numFmtId="0" fontId="1" fillId="0" borderId="22" xfId="0" applyFont="1" applyFill="1" applyBorder="1"/>
    <xf numFmtId="0" fontId="1" fillId="4" borderId="28" xfId="0" applyFont="1" applyFill="1" applyBorder="1"/>
    <xf numFmtId="0" fontId="1" fillId="4" borderId="4" xfId="0" applyFont="1" applyFill="1" applyBorder="1"/>
    <xf numFmtId="0" fontId="1" fillId="4" borderId="31" xfId="0" applyFont="1" applyFill="1" applyBorder="1"/>
    <xf numFmtId="0" fontId="1" fillId="4" borderId="23" xfId="0" applyFont="1" applyFill="1" applyBorder="1"/>
    <xf numFmtId="0" fontId="1" fillId="4" borderId="15" xfId="0" applyFont="1" applyFill="1" applyBorder="1"/>
    <xf numFmtId="4" fontId="1" fillId="4" borderId="23" xfId="0" applyNumberFormat="1" applyFont="1" applyFill="1" applyBorder="1"/>
    <xf numFmtId="0" fontId="1" fillId="4" borderId="0" xfId="0" applyFont="1" applyFill="1"/>
    <xf numFmtId="0" fontId="1" fillId="4" borderId="7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25" xfId="0" applyFont="1" applyFill="1" applyBorder="1"/>
    <xf numFmtId="0" fontId="1" fillId="4" borderId="8" xfId="0" applyFont="1" applyFill="1" applyBorder="1"/>
    <xf numFmtId="0" fontId="1" fillId="4" borderId="16" xfId="0" applyFont="1" applyFill="1" applyBorder="1"/>
    <xf numFmtId="4" fontId="1" fillId="4" borderId="8" xfId="0" applyNumberFormat="1" applyFont="1" applyFill="1" applyBorder="1"/>
    <xf numFmtId="0" fontId="1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3" borderId="0" xfId="0" applyFont="1" applyFill="1"/>
    <xf numFmtId="0" fontId="1" fillId="3" borderId="2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29" xfId="0" applyFont="1" applyFill="1" applyBorder="1"/>
    <xf numFmtId="0" fontId="1" fillId="2" borderId="11" xfId="0" applyFont="1" applyFill="1" applyBorder="1"/>
    <xf numFmtId="0" fontId="1" fillId="2" borderId="17" xfId="0" applyFont="1" applyFill="1" applyBorder="1"/>
    <xf numFmtId="4" fontId="1" fillId="2" borderId="11" xfId="0" applyNumberFormat="1" applyFont="1" applyFill="1" applyBorder="1"/>
    <xf numFmtId="0" fontId="1" fillId="2" borderId="14" xfId="0" applyFont="1" applyFill="1" applyBorder="1"/>
    <xf numFmtId="0" fontId="1" fillId="3" borderId="28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1" fillId="3" borderId="31" xfId="0" applyFont="1" applyFill="1" applyBorder="1"/>
    <xf numFmtId="0" fontId="1" fillId="3" borderId="23" xfId="0" applyFont="1" applyFill="1" applyBorder="1"/>
    <xf numFmtId="0" fontId="1" fillId="3" borderId="15" xfId="0" applyFont="1" applyFill="1" applyBorder="1"/>
    <xf numFmtId="4" fontId="1" fillId="3" borderId="23" xfId="0" applyNumberFormat="1" applyFont="1" applyFill="1" applyBorder="1"/>
    <xf numFmtId="0" fontId="1" fillId="3" borderId="0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29" xfId="0" applyFont="1" applyFill="1" applyBorder="1"/>
    <xf numFmtId="0" fontId="1" fillId="3" borderId="11" xfId="0" applyFont="1" applyFill="1" applyBorder="1"/>
    <xf numFmtId="0" fontId="1" fillId="3" borderId="17" xfId="0" applyFont="1" applyFill="1" applyBorder="1"/>
    <xf numFmtId="4" fontId="1" fillId="3" borderId="11" xfId="0" applyNumberFormat="1" applyFont="1" applyFill="1" applyBorder="1"/>
    <xf numFmtId="0" fontId="1" fillId="3" borderId="14" xfId="0" applyFont="1" applyFill="1" applyBorder="1"/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3" borderId="26" xfId="0" applyFont="1" applyFill="1" applyBorder="1"/>
    <xf numFmtId="0" fontId="1" fillId="0" borderId="26" xfId="0" applyFont="1" applyFill="1" applyBorder="1" applyAlignment="1">
      <alignment horizontal="center" vertical="center"/>
    </xf>
    <xf numFmtId="0" fontId="1" fillId="3" borderId="22" xfId="0" applyFont="1" applyFill="1" applyBorder="1"/>
    <xf numFmtId="0" fontId="1" fillId="3" borderId="30" xfId="0" applyFont="1" applyFill="1" applyBorder="1"/>
    <xf numFmtId="0" fontId="1" fillId="3" borderId="13" xfId="0" applyFont="1" applyFill="1" applyBorder="1"/>
    <xf numFmtId="0" fontId="1" fillId="3" borderId="27" xfId="0" applyFont="1" applyFill="1" applyBorder="1"/>
    <xf numFmtId="4" fontId="1" fillId="3" borderId="27" xfId="0" applyNumberFormat="1" applyFont="1" applyFill="1" applyBorder="1"/>
    <xf numFmtId="0" fontId="1" fillId="0" borderId="10" xfId="0" applyFont="1" applyFill="1" applyBorder="1"/>
    <xf numFmtId="0" fontId="1" fillId="0" borderId="0" xfId="0" applyFont="1" applyFill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3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7D6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W88"/>
  <sheetViews>
    <sheetView tabSelected="1" zoomScale="110" zoomScaleNormal="110" workbookViewId="0">
      <selection activeCell="D87" sqref="D87"/>
    </sheetView>
  </sheetViews>
  <sheetFormatPr defaultColWidth="10.83203125" defaultRowHeight="13" x14ac:dyDescent="0.3"/>
  <cols>
    <col min="1" max="1" width="10.83203125" style="1"/>
    <col min="2" max="2" width="12" style="2" bestFit="1" customWidth="1"/>
    <col min="3" max="3" width="30.33203125" style="2" bestFit="1" customWidth="1"/>
    <col min="4" max="4" width="30.33203125" style="3" bestFit="1" customWidth="1"/>
    <col min="5" max="5" width="15.83203125" style="3" bestFit="1" customWidth="1"/>
    <col min="6" max="6" width="12.6640625" style="3" bestFit="1" customWidth="1"/>
    <col min="7" max="7" width="6.1640625" style="3" bestFit="1" customWidth="1"/>
    <col min="8" max="8" width="5.33203125" style="3" bestFit="1" customWidth="1"/>
    <col min="9" max="9" width="4.83203125" style="3" bestFit="1" customWidth="1"/>
    <col min="10" max="10" width="4.5" style="3" bestFit="1" customWidth="1"/>
    <col min="11" max="11" width="7.33203125" style="3" bestFit="1" customWidth="1"/>
    <col min="12" max="13" width="7.6640625" style="3" bestFit="1" customWidth="1"/>
    <col min="14" max="14" width="6.5" style="3" bestFit="1" customWidth="1"/>
    <col min="15" max="15" width="8.83203125" style="3" bestFit="1" customWidth="1"/>
    <col min="16" max="16" width="6.5" style="3" bestFit="1" customWidth="1"/>
    <col min="17" max="17" width="8.83203125" style="3" bestFit="1" customWidth="1"/>
    <col min="18" max="18" width="6.5" style="3" bestFit="1" customWidth="1"/>
    <col min="19" max="19" width="8.83203125" style="4" bestFit="1" customWidth="1"/>
    <col min="20" max="20" width="10.83203125" style="1"/>
    <col min="21" max="21" width="3.1640625" style="1" bestFit="1" customWidth="1"/>
    <col min="22" max="22" width="71" style="5" bestFit="1" customWidth="1"/>
    <col min="23" max="240" width="10.83203125" style="1"/>
    <col min="241" max="2571" width="10.83203125" style="6"/>
    <col min="2572" max="16384" width="10.83203125" style="3"/>
  </cols>
  <sheetData>
    <row r="1" spans="1:2571" ht="13.5" thickBot="1" x14ac:dyDescent="0.35"/>
    <row r="2" spans="1:2571" ht="13.5" thickBot="1" x14ac:dyDescent="0.35">
      <c r="G2" s="112" t="s">
        <v>165</v>
      </c>
      <c r="H2" s="118"/>
      <c r="I2" s="118"/>
      <c r="J2" s="113"/>
      <c r="L2" s="112" t="s">
        <v>139</v>
      </c>
      <c r="M2" s="118"/>
      <c r="N2" s="118"/>
      <c r="O2" s="118"/>
      <c r="P2" s="118"/>
      <c r="Q2" s="118"/>
      <c r="R2" s="118"/>
      <c r="S2" s="113"/>
    </row>
    <row r="3" spans="1:2571" ht="13.5" thickBot="1" x14ac:dyDescent="0.35">
      <c r="G3" s="112" t="s">
        <v>37</v>
      </c>
      <c r="H3" s="113"/>
      <c r="I3" s="112" t="s">
        <v>38</v>
      </c>
      <c r="J3" s="113"/>
      <c r="L3" s="7" t="s">
        <v>143</v>
      </c>
      <c r="M3" s="7" t="s">
        <v>144</v>
      </c>
      <c r="N3" s="112" t="s">
        <v>145</v>
      </c>
      <c r="O3" s="113"/>
      <c r="P3" s="112" t="s">
        <v>146</v>
      </c>
      <c r="Q3" s="113"/>
      <c r="R3" s="118" t="s">
        <v>147</v>
      </c>
      <c r="S3" s="113"/>
    </row>
    <row r="4" spans="1:2571" s="14" customFormat="1" ht="13.5" thickBot="1" x14ac:dyDescent="0.35">
      <c r="A4" s="8"/>
      <c r="B4" s="9" t="s">
        <v>0</v>
      </c>
      <c r="C4" s="10" t="s">
        <v>1</v>
      </c>
      <c r="D4" s="10" t="s">
        <v>161</v>
      </c>
      <c r="E4" s="10" t="s">
        <v>8</v>
      </c>
      <c r="F4" s="10" t="s">
        <v>2</v>
      </c>
      <c r="G4" s="10" t="s">
        <v>133</v>
      </c>
      <c r="H4" s="10" t="s">
        <v>134</v>
      </c>
      <c r="I4" s="10" t="s">
        <v>133</v>
      </c>
      <c r="J4" s="10" t="s">
        <v>134</v>
      </c>
      <c r="K4" s="10" t="s">
        <v>3</v>
      </c>
      <c r="L4" s="10" t="s">
        <v>140</v>
      </c>
      <c r="M4" s="7" t="s">
        <v>140</v>
      </c>
      <c r="N4" s="10" t="s">
        <v>140</v>
      </c>
      <c r="O4" s="10" t="s">
        <v>148</v>
      </c>
      <c r="P4" s="10" t="s">
        <v>140</v>
      </c>
      <c r="Q4" s="10" t="s">
        <v>148</v>
      </c>
      <c r="R4" s="11" t="s">
        <v>140</v>
      </c>
      <c r="S4" s="12" t="s">
        <v>148</v>
      </c>
      <c r="T4" s="8"/>
      <c r="U4" s="8"/>
      <c r="V4" s="5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</row>
    <row r="5" spans="1:2571" s="23" customFormat="1" x14ac:dyDescent="0.3">
      <c r="A5" s="1"/>
      <c r="B5" s="114" t="s">
        <v>4</v>
      </c>
      <c r="C5" s="110" t="s">
        <v>107</v>
      </c>
      <c r="D5" s="15" t="s">
        <v>45</v>
      </c>
      <c r="E5" s="15" t="s">
        <v>9</v>
      </c>
      <c r="F5" s="15">
        <v>200</v>
      </c>
      <c r="G5" s="15">
        <v>18.45</v>
      </c>
      <c r="H5" s="15">
        <v>5.54</v>
      </c>
      <c r="I5" s="15">
        <f t="shared" ref="I5:I29" si="0">ROUND(G5/F5,2)</f>
        <v>0.09</v>
      </c>
      <c r="J5" s="15">
        <f>ROUND(H5/F5,2)</f>
        <v>0.03</v>
      </c>
      <c r="K5" s="16" t="s">
        <v>136</v>
      </c>
      <c r="L5" s="17">
        <v>0.5</v>
      </c>
      <c r="M5" s="18"/>
      <c r="N5" s="19">
        <f t="shared" ref="N5:N36" si="1">L5*F5</f>
        <v>100</v>
      </c>
      <c r="O5" s="20">
        <f>ROUND((N5*1000)/120,0)</f>
        <v>833</v>
      </c>
      <c r="P5" s="19"/>
      <c r="Q5" s="20"/>
      <c r="R5" s="21"/>
      <c r="S5" s="22"/>
      <c r="T5" s="1"/>
      <c r="U5" s="1"/>
      <c r="V5" s="5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</row>
    <row r="6" spans="1:2571" s="30" customFormat="1" x14ac:dyDescent="0.3">
      <c r="A6" s="1"/>
      <c r="B6" s="115"/>
      <c r="C6" s="120"/>
      <c r="D6" s="25" t="s">
        <v>46</v>
      </c>
      <c r="E6" s="25" t="s">
        <v>10</v>
      </c>
      <c r="F6" s="25">
        <v>60</v>
      </c>
      <c r="G6" s="25">
        <v>23.72</v>
      </c>
      <c r="H6" s="25" t="s">
        <v>135</v>
      </c>
      <c r="I6" s="25">
        <f t="shared" si="0"/>
        <v>0.4</v>
      </c>
      <c r="J6" s="26" t="s">
        <v>135</v>
      </c>
      <c r="K6" s="25" t="s">
        <v>137</v>
      </c>
      <c r="L6" s="25">
        <v>0.02</v>
      </c>
      <c r="M6" s="26"/>
      <c r="N6" s="24">
        <f t="shared" si="1"/>
        <v>1.2</v>
      </c>
      <c r="O6" s="27">
        <f t="shared" ref="O6:O64" si="2">ROUND((N6*1000)/120,0)</f>
        <v>10</v>
      </c>
      <c r="P6" s="24"/>
      <c r="Q6" s="27"/>
      <c r="R6" s="28"/>
      <c r="S6" s="29"/>
      <c r="T6" s="1"/>
      <c r="U6" s="1"/>
      <c r="V6" s="5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</row>
    <row r="7" spans="1:2571" s="23" customFormat="1" x14ac:dyDescent="0.3">
      <c r="A7" s="1"/>
      <c r="B7" s="115"/>
      <c r="C7" s="111"/>
      <c r="D7" s="31" t="s">
        <v>45</v>
      </c>
      <c r="E7" s="31" t="s">
        <v>11</v>
      </c>
      <c r="F7" s="31">
        <v>200</v>
      </c>
      <c r="G7" s="31">
        <v>18.260000000000002</v>
      </c>
      <c r="H7" s="31">
        <v>5.48</v>
      </c>
      <c r="I7" s="31">
        <f t="shared" si="0"/>
        <v>0.09</v>
      </c>
      <c r="J7" s="31">
        <f t="shared" ref="J7:J19" si="3">ROUND(H7/F7,2)</f>
        <v>0.03</v>
      </c>
      <c r="K7" s="17" t="s">
        <v>136</v>
      </c>
      <c r="L7" s="31">
        <v>0.5</v>
      </c>
      <c r="M7" s="32"/>
      <c r="N7" s="33">
        <f t="shared" si="1"/>
        <v>100</v>
      </c>
      <c r="O7" s="34">
        <f t="shared" si="2"/>
        <v>833</v>
      </c>
      <c r="P7" s="33"/>
      <c r="Q7" s="34"/>
      <c r="R7" s="35"/>
      <c r="S7" s="36"/>
      <c r="T7" s="1"/>
      <c r="U7" s="1"/>
      <c r="V7" s="5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</row>
    <row r="8" spans="1:2571" s="45" customFormat="1" ht="13.5" thickBot="1" x14ac:dyDescent="0.35">
      <c r="A8" s="1"/>
      <c r="B8" s="116"/>
      <c r="C8" s="38" t="s">
        <v>108</v>
      </c>
      <c r="D8" s="39" t="s">
        <v>47</v>
      </c>
      <c r="E8" s="39" t="s">
        <v>12</v>
      </c>
      <c r="F8" s="39">
        <v>100</v>
      </c>
      <c r="G8" s="39">
        <v>21.38</v>
      </c>
      <c r="H8" s="39">
        <v>6.42</v>
      </c>
      <c r="I8" s="39">
        <f t="shared" si="0"/>
        <v>0.21</v>
      </c>
      <c r="J8" s="39">
        <f t="shared" si="3"/>
        <v>0.06</v>
      </c>
      <c r="K8" s="39" t="s">
        <v>136</v>
      </c>
      <c r="L8" s="39">
        <v>0.02</v>
      </c>
      <c r="M8" s="40"/>
      <c r="N8" s="37">
        <f t="shared" si="1"/>
        <v>2</v>
      </c>
      <c r="O8" s="41">
        <f t="shared" si="2"/>
        <v>17</v>
      </c>
      <c r="P8" s="37"/>
      <c r="Q8" s="41"/>
      <c r="R8" s="42"/>
      <c r="S8" s="43"/>
      <c r="T8" s="1"/>
      <c r="U8" s="1"/>
      <c r="V8" s="5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</row>
    <row r="9" spans="1:2571" s="49" customFormat="1" ht="13.5" thickBot="1" x14ac:dyDescent="0.35">
      <c r="A9" s="1"/>
      <c r="B9" s="46" t="s">
        <v>13</v>
      </c>
      <c r="C9" s="48"/>
      <c r="D9" s="49" t="s">
        <v>48</v>
      </c>
      <c r="E9" s="49" t="s">
        <v>14</v>
      </c>
      <c r="F9" s="49">
        <v>200</v>
      </c>
      <c r="G9" s="49">
        <v>36.15</v>
      </c>
      <c r="H9" s="49">
        <v>10.85</v>
      </c>
      <c r="I9" s="49">
        <f t="shared" si="0"/>
        <v>0.18</v>
      </c>
      <c r="J9" s="49">
        <f t="shared" si="3"/>
        <v>0.05</v>
      </c>
      <c r="K9" s="49" t="s">
        <v>136</v>
      </c>
      <c r="L9" s="49">
        <v>0.5</v>
      </c>
      <c r="M9" s="50">
        <f>L9*4</f>
        <v>2</v>
      </c>
      <c r="N9" s="47">
        <f t="shared" si="1"/>
        <v>100</v>
      </c>
      <c r="O9" s="51">
        <f t="shared" si="2"/>
        <v>833</v>
      </c>
      <c r="P9" s="47">
        <f>M9*30</f>
        <v>60</v>
      </c>
      <c r="Q9" s="51">
        <f>(P9*1000)/120</f>
        <v>500</v>
      </c>
      <c r="R9" s="52">
        <f>M9*365</f>
        <v>730</v>
      </c>
      <c r="S9" s="53">
        <f>(R9*1000)/120</f>
        <v>6083.333333333333</v>
      </c>
      <c r="T9" s="1"/>
      <c r="U9" s="1"/>
      <c r="V9" s="5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54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/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/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55"/>
      <c r="PC9" s="55"/>
      <c r="PD9" s="55"/>
      <c r="PE9" s="55"/>
      <c r="PF9" s="55"/>
      <c r="PG9" s="55"/>
      <c r="PH9" s="55"/>
      <c r="PI9" s="55"/>
      <c r="PJ9" s="55"/>
      <c r="PK9" s="55"/>
      <c r="PL9" s="55"/>
      <c r="PM9" s="55"/>
      <c r="PN9" s="55"/>
      <c r="PO9" s="55"/>
      <c r="PP9" s="55"/>
      <c r="PQ9" s="55"/>
      <c r="PR9" s="55"/>
      <c r="PS9" s="55"/>
      <c r="PT9" s="55"/>
      <c r="PU9" s="55"/>
      <c r="PV9" s="55"/>
      <c r="PW9" s="55"/>
      <c r="PX9" s="55"/>
      <c r="PY9" s="55"/>
      <c r="PZ9" s="55"/>
      <c r="QA9" s="55"/>
      <c r="QB9" s="55"/>
      <c r="QC9" s="55"/>
      <c r="QD9" s="55"/>
      <c r="QE9" s="55"/>
      <c r="QF9" s="55"/>
      <c r="QG9" s="55"/>
      <c r="QH9" s="55"/>
      <c r="QI9" s="55"/>
      <c r="QJ9" s="55"/>
      <c r="QK9" s="55"/>
      <c r="QL9" s="55"/>
      <c r="QM9" s="55"/>
      <c r="QN9" s="55"/>
      <c r="QO9" s="55"/>
      <c r="QP9" s="55"/>
      <c r="QQ9" s="55"/>
      <c r="QR9" s="55"/>
      <c r="QS9" s="55"/>
      <c r="QT9" s="55"/>
      <c r="QU9" s="55"/>
      <c r="QV9" s="55"/>
      <c r="QW9" s="55"/>
      <c r="QX9" s="55"/>
      <c r="QY9" s="55"/>
      <c r="QZ9" s="55"/>
      <c r="RA9" s="55"/>
      <c r="RB9" s="55"/>
      <c r="RC9" s="55"/>
      <c r="RD9" s="55"/>
      <c r="RE9" s="55"/>
      <c r="RF9" s="55"/>
      <c r="RG9" s="55"/>
      <c r="RH9" s="55"/>
      <c r="RI9" s="55"/>
      <c r="RJ9" s="55"/>
      <c r="RK9" s="55"/>
      <c r="RL9" s="55"/>
      <c r="RM9" s="55"/>
      <c r="RN9" s="55"/>
      <c r="RO9" s="55"/>
      <c r="RP9" s="55"/>
      <c r="RQ9" s="55"/>
      <c r="RR9" s="55"/>
      <c r="RS9" s="55"/>
      <c r="RT9" s="55"/>
      <c r="RU9" s="55"/>
      <c r="RV9" s="55"/>
      <c r="RW9" s="55"/>
      <c r="RX9" s="55"/>
      <c r="RY9" s="55"/>
      <c r="RZ9" s="55"/>
      <c r="SA9" s="55"/>
      <c r="SB9" s="55"/>
      <c r="SC9" s="55"/>
      <c r="SD9" s="55"/>
      <c r="SE9" s="55"/>
      <c r="SF9" s="55"/>
      <c r="SG9" s="55"/>
      <c r="SH9" s="55"/>
      <c r="SI9" s="55"/>
      <c r="SJ9" s="55"/>
      <c r="SK9" s="55"/>
      <c r="SL9" s="55"/>
      <c r="SM9" s="55"/>
      <c r="SN9" s="55"/>
      <c r="SO9" s="55"/>
      <c r="SP9" s="55"/>
      <c r="SQ9" s="55"/>
      <c r="SR9" s="55"/>
      <c r="SS9" s="55"/>
      <c r="ST9" s="55"/>
      <c r="SU9" s="55"/>
      <c r="SV9" s="55"/>
      <c r="SW9" s="55"/>
      <c r="SX9" s="55"/>
      <c r="SY9" s="55"/>
      <c r="SZ9" s="55"/>
      <c r="TA9" s="55"/>
      <c r="TB9" s="55"/>
      <c r="TC9" s="55"/>
      <c r="TD9" s="55"/>
      <c r="TE9" s="55"/>
      <c r="TF9" s="55"/>
      <c r="TG9" s="55"/>
      <c r="TH9" s="55"/>
      <c r="TI9" s="55"/>
      <c r="TJ9" s="55"/>
      <c r="TK9" s="55"/>
      <c r="TL9" s="55"/>
      <c r="TM9" s="55"/>
      <c r="TN9" s="55"/>
      <c r="TO9" s="55"/>
      <c r="TP9" s="55"/>
      <c r="TQ9" s="55"/>
      <c r="TR9" s="55"/>
      <c r="TS9" s="55"/>
      <c r="TT9" s="55"/>
      <c r="TU9" s="55"/>
      <c r="TV9" s="55"/>
      <c r="TW9" s="55"/>
      <c r="TX9" s="55"/>
      <c r="TY9" s="55"/>
      <c r="TZ9" s="55"/>
      <c r="UA9" s="55"/>
      <c r="UB9" s="55"/>
      <c r="UC9" s="55"/>
      <c r="UD9" s="55"/>
      <c r="UE9" s="55"/>
      <c r="UF9" s="55"/>
      <c r="UG9" s="55"/>
      <c r="UH9" s="55"/>
      <c r="UI9" s="55"/>
      <c r="UJ9" s="55"/>
      <c r="UK9" s="55"/>
      <c r="UL9" s="55"/>
      <c r="UM9" s="55"/>
      <c r="UN9" s="55"/>
      <c r="UO9" s="55"/>
      <c r="UP9" s="55"/>
      <c r="UQ9" s="55"/>
      <c r="UR9" s="55"/>
      <c r="US9" s="55"/>
      <c r="UT9" s="55"/>
      <c r="UU9" s="55"/>
      <c r="UV9" s="55"/>
      <c r="UW9" s="55"/>
      <c r="UX9" s="55"/>
      <c r="UY9" s="55"/>
      <c r="UZ9" s="55"/>
      <c r="VA9" s="55"/>
      <c r="VB9" s="55"/>
      <c r="VC9" s="55"/>
      <c r="VD9" s="55"/>
      <c r="VE9" s="55"/>
      <c r="VF9" s="55"/>
      <c r="VG9" s="55"/>
      <c r="VH9" s="55"/>
      <c r="VI9" s="55"/>
      <c r="VJ9" s="55"/>
      <c r="VK9" s="55"/>
      <c r="VL9" s="55"/>
      <c r="VM9" s="55"/>
      <c r="VN9" s="55"/>
      <c r="VO9" s="55"/>
      <c r="VP9" s="55"/>
      <c r="VQ9" s="55"/>
      <c r="VR9" s="55"/>
      <c r="VS9" s="55"/>
      <c r="VT9" s="55"/>
      <c r="VU9" s="55"/>
      <c r="VV9" s="55"/>
      <c r="VW9" s="55"/>
      <c r="VX9" s="55"/>
      <c r="VY9" s="55"/>
      <c r="VZ9" s="55"/>
      <c r="WA9" s="55"/>
      <c r="WB9" s="55"/>
      <c r="WC9" s="55"/>
      <c r="WD9" s="55"/>
      <c r="WE9" s="55"/>
      <c r="WF9" s="55"/>
      <c r="WG9" s="55"/>
      <c r="WH9" s="55"/>
      <c r="WI9" s="55"/>
      <c r="WJ9" s="55"/>
      <c r="WK9" s="55"/>
      <c r="WL9" s="55"/>
      <c r="WM9" s="55"/>
      <c r="WN9" s="55"/>
      <c r="WO9" s="55"/>
      <c r="WP9" s="55"/>
      <c r="WQ9" s="55"/>
      <c r="WR9" s="55"/>
      <c r="WS9" s="55"/>
      <c r="WT9" s="55"/>
      <c r="WU9" s="55"/>
      <c r="WV9" s="55"/>
      <c r="WW9" s="55"/>
      <c r="WX9" s="55"/>
      <c r="WY9" s="55"/>
      <c r="WZ9" s="55"/>
      <c r="XA9" s="55"/>
      <c r="XB9" s="55"/>
      <c r="XC9" s="55"/>
      <c r="XD9" s="55"/>
      <c r="XE9" s="55"/>
      <c r="XF9" s="55"/>
      <c r="XG9" s="55"/>
      <c r="XH9" s="55"/>
      <c r="XI9" s="55"/>
      <c r="XJ9" s="55"/>
      <c r="XK9" s="55"/>
      <c r="XL9" s="55"/>
      <c r="XM9" s="55"/>
      <c r="XN9" s="55"/>
      <c r="XO9" s="55"/>
      <c r="XP9" s="55"/>
      <c r="XQ9" s="55"/>
      <c r="XR9" s="55"/>
      <c r="XS9" s="55"/>
      <c r="XT9" s="55"/>
      <c r="XU9" s="55"/>
      <c r="XV9" s="55"/>
      <c r="XW9" s="55"/>
    </row>
    <row r="10" spans="1:2571" s="62" customFormat="1" x14ac:dyDescent="0.3">
      <c r="A10" s="1"/>
      <c r="B10" s="114" t="s">
        <v>6</v>
      </c>
      <c r="C10" s="120" t="s">
        <v>109</v>
      </c>
      <c r="D10" s="57" t="s">
        <v>73</v>
      </c>
      <c r="E10" s="57" t="s">
        <v>16</v>
      </c>
      <c r="F10" s="57">
        <v>200</v>
      </c>
      <c r="G10" s="57">
        <v>52.03</v>
      </c>
      <c r="H10" s="57">
        <v>15.61</v>
      </c>
      <c r="I10" s="57">
        <f t="shared" si="0"/>
        <v>0.26</v>
      </c>
      <c r="J10" s="57">
        <f t="shared" si="3"/>
        <v>0.08</v>
      </c>
      <c r="K10" s="57" t="s">
        <v>136</v>
      </c>
      <c r="L10" s="57">
        <v>0.02</v>
      </c>
      <c r="M10" s="58">
        <f>L10*2</f>
        <v>0.04</v>
      </c>
      <c r="N10" s="56">
        <f t="shared" si="1"/>
        <v>4</v>
      </c>
      <c r="O10" s="59">
        <f t="shared" si="2"/>
        <v>33</v>
      </c>
      <c r="P10" s="56">
        <f t="shared" ref="P10:P65" si="4">M10*30</f>
        <v>1.2</v>
      </c>
      <c r="Q10" s="59">
        <f t="shared" ref="Q10:Q64" si="5">(P10*1000)/120</f>
        <v>10</v>
      </c>
      <c r="R10" s="60">
        <f>M10*365</f>
        <v>14.6</v>
      </c>
      <c r="S10" s="61">
        <f>(R10*1000)/120</f>
        <v>121.66666666666667</v>
      </c>
      <c r="T10" s="1"/>
      <c r="U10" s="1"/>
      <c r="V10" s="5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</row>
    <row r="11" spans="1:2571" s="62" customFormat="1" x14ac:dyDescent="0.3">
      <c r="A11" s="1"/>
      <c r="B11" s="115"/>
      <c r="C11" s="120"/>
      <c r="D11" s="64" t="s">
        <v>74</v>
      </c>
      <c r="E11" s="64" t="s">
        <v>16</v>
      </c>
      <c r="F11" s="64">
        <v>200</v>
      </c>
      <c r="G11" s="64">
        <v>91.17</v>
      </c>
      <c r="H11" s="64">
        <v>27.38</v>
      </c>
      <c r="I11" s="64">
        <f t="shared" si="0"/>
        <v>0.46</v>
      </c>
      <c r="J11" s="64">
        <f t="shared" si="3"/>
        <v>0.14000000000000001</v>
      </c>
      <c r="K11" s="65" t="s">
        <v>136</v>
      </c>
      <c r="L11" s="64">
        <v>0.02</v>
      </c>
      <c r="M11" s="66">
        <f>L11*2</f>
        <v>0.04</v>
      </c>
      <c r="N11" s="63">
        <f t="shared" si="1"/>
        <v>4</v>
      </c>
      <c r="O11" s="67">
        <f t="shared" si="2"/>
        <v>33</v>
      </c>
      <c r="P11" s="63">
        <f t="shared" si="4"/>
        <v>1.2</v>
      </c>
      <c r="Q11" s="67">
        <f t="shared" si="5"/>
        <v>10</v>
      </c>
      <c r="R11" s="68">
        <f>M11*365</f>
        <v>14.6</v>
      </c>
      <c r="S11" s="69">
        <f>(R11*1000)/120</f>
        <v>121.66666666666667</v>
      </c>
      <c r="T11" s="1"/>
      <c r="U11" s="1"/>
      <c r="V11" s="5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</row>
    <row r="12" spans="1:2571" s="62" customFormat="1" x14ac:dyDescent="0.3">
      <c r="A12" s="1"/>
      <c r="B12" s="115"/>
      <c r="C12" s="111"/>
      <c r="D12" s="64" t="s">
        <v>75</v>
      </c>
      <c r="E12" s="64" t="s">
        <v>16</v>
      </c>
      <c r="F12" s="64">
        <v>200</v>
      </c>
      <c r="G12" s="64">
        <v>127.74</v>
      </c>
      <c r="H12" s="64">
        <v>38.32</v>
      </c>
      <c r="I12" s="64">
        <f t="shared" si="0"/>
        <v>0.64</v>
      </c>
      <c r="J12" s="66">
        <f t="shared" si="3"/>
        <v>0.19</v>
      </c>
      <c r="K12" s="64" t="s">
        <v>136</v>
      </c>
      <c r="L12" s="64">
        <v>0.02</v>
      </c>
      <c r="M12" s="66">
        <f>L12*2</f>
        <v>0.04</v>
      </c>
      <c r="N12" s="63">
        <f t="shared" si="1"/>
        <v>4</v>
      </c>
      <c r="O12" s="67">
        <f t="shared" si="2"/>
        <v>33</v>
      </c>
      <c r="P12" s="63">
        <f t="shared" si="4"/>
        <v>1.2</v>
      </c>
      <c r="Q12" s="67">
        <f t="shared" si="5"/>
        <v>10</v>
      </c>
      <c r="R12" s="68">
        <f>M12*365</f>
        <v>14.6</v>
      </c>
      <c r="S12" s="69">
        <f>(R12*1000)/120</f>
        <v>121.66666666666667</v>
      </c>
      <c r="T12" s="1"/>
      <c r="U12" s="1"/>
      <c r="V12" s="5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</row>
    <row r="13" spans="1:2571" s="23" customFormat="1" x14ac:dyDescent="0.3">
      <c r="A13" s="1"/>
      <c r="B13" s="115"/>
      <c r="C13" s="117" t="s">
        <v>110</v>
      </c>
      <c r="D13" s="31" t="s">
        <v>76</v>
      </c>
      <c r="E13" s="31" t="s">
        <v>15</v>
      </c>
      <c r="F13" s="31">
        <v>120</v>
      </c>
      <c r="G13" s="31">
        <v>44.72</v>
      </c>
      <c r="H13" s="31">
        <v>13.42</v>
      </c>
      <c r="I13" s="31">
        <f t="shared" si="0"/>
        <v>0.37</v>
      </c>
      <c r="J13" s="31">
        <f t="shared" si="3"/>
        <v>0.11</v>
      </c>
      <c r="K13" s="70" t="s">
        <v>136</v>
      </c>
      <c r="L13" s="31">
        <v>0.5</v>
      </c>
      <c r="M13" s="32">
        <f>L13*2</f>
        <v>1</v>
      </c>
      <c r="N13" s="33">
        <f t="shared" si="1"/>
        <v>60</v>
      </c>
      <c r="O13" s="34">
        <f t="shared" si="2"/>
        <v>500</v>
      </c>
      <c r="P13" s="33">
        <f t="shared" si="4"/>
        <v>30</v>
      </c>
      <c r="Q13" s="34">
        <f t="shared" si="5"/>
        <v>250</v>
      </c>
      <c r="R13" s="35">
        <f>M13*365</f>
        <v>365</v>
      </c>
      <c r="S13" s="36">
        <f t="shared" ref="S13:S28" si="6">(R13*1000)/120</f>
        <v>3041.6666666666665</v>
      </c>
      <c r="T13" s="1"/>
      <c r="U13" s="1"/>
      <c r="V13" s="5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</row>
    <row r="14" spans="1:2571" s="23" customFormat="1" x14ac:dyDescent="0.3">
      <c r="A14" s="1"/>
      <c r="B14" s="115"/>
      <c r="C14" s="120"/>
      <c r="D14" s="31" t="s">
        <v>77</v>
      </c>
      <c r="E14" s="31" t="s">
        <v>15</v>
      </c>
      <c r="F14" s="31">
        <v>120</v>
      </c>
      <c r="G14" s="31">
        <v>66.63</v>
      </c>
      <c r="H14" s="31">
        <v>19.989999999999998</v>
      </c>
      <c r="I14" s="31">
        <f t="shared" si="0"/>
        <v>0.56000000000000005</v>
      </c>
      <c r="J14" s="32">
        <f t="shared" si="3"/>
        <v>0.17</v>
      </c>
      <c r="K14" s="31" t="s">
        <v>136</v>
      </c>
      <c r="L14" s="31">
        <v>0.5</v>
      </c>
      <c r="M14" s="32">
        <f t="shared" ref="M14:M28" si="7">L14*2</f>
        <v>1</v>
      </c>
      <c r="N14" s="33">
        <f t="shared" si="1"/>
        <v>60</v>
      </c>
      <c r="O14" s="34">
        <f t="shared" si="2"/>
        <v>500</v>
      </c>
      <c r="P14" s="33">
        <f t="shared" si="4"/>
        <v>30</v>
      </c>
      <c r="Q14" s="34">
        <f t="shared" si="5"/>
        <v>250</v>
      </c>
      <c r="R14" s="35">
        <f t="shared" ref="R14:R15" si="8">M14*365</f>
        <v>365</v>
      </c>
      <c r="S14" s="36">
        <f t="shared" si="6"/>
        <v>3041.6666666666665</v>
      </c>
      <c r="T14" s="1"/>
      <c r="U14" s="1"/>
      <c r="V14" s="5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</row>
    <row r="15" spans="1:2571" s="23" customFormat="1" x14ac:dyDescent="0.3">
      <c r="A15" s="1"/>
      <c r="B15" s="115"/>
      <c r="C15" s="120"/>
      <c r="D15" s="31" t="s">
        <v>78</v>
      </c>
      <c r="E15" s="31" t="s">
        <v>15</v>
      </c>
      <c r="F15" s="31">
        <v>120</v>
      </c>
      <c r="G15" s="31">
        <v>66.92</v>
      </c>
      <c r="H15" s="31">
        <v>20.079999999999998</v>
      </c>
      <c r="I15" s="31">
        <f t="shared" si="0"/>
        <v>0.56000000000000005</v>
      </c>
      <c r="J15" s="31">
        <f t="shared" si="3"/>
        <v>0.17</v>
      </c>
      <c r="K15" s="17" t="s">
        <v>136</v>
      </c>
      <c r="L15" s="31">
        <v>0.5</v>
      </c>
      <c r="M15" s="32">
        <f t="shared" si="7"/>
        <v>1</v>
      </c>
      <c r="N15" s="33">
        <f t="shared" si="1"/>
        <v>60</v>
      </c>
      <c r="O15" s="34">
        <f t="shared" si="2"/>
        <v>500</v>
      </c>
      <c r="P15" s="33">
        <f t="shared" si="4"/>
        <v>30</v>
      </c>
      <c r="Q15" s="34">
        <f t="shared" si="5"/>
        <v>250</v>
      </c>
      <c r="R15" s="35">
        <f t="shared" si="8"/>
        <v>365</v>
      </c>
      <c r="S15" s="36">
        <f t="shared" si="6"/>
        <v>3041.6666666666665</v>
      </c>
      <c r="T15" s="1"/>
      <c r="U15" s="1"/>
      <c r="V15" s="5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</row>
    <row r="16" spans="1:2571" s="30" customFormat="1" x14ac:dyDescent="0.3">
      <c r="A16" s="1"/>
      <c r="B16" s="115"/>
      <c r="C16" s="120"/>
      <c r="D16" s="25" t="s">
        <v>79</v>
      </c>
      <c r="E16" s="25" t="s">
        <v>81</v>
      </c>
      <c r="F16" s="25">
        <v>60</v>
      </c>
      <c r="G16" s="25">
        <v>44.72</v>
      </c>
      <c r="H16" s="25">
        <v>13.42</v>
      </c>
      <c r="I16" s="25">
        <f t="shared" si="0"/>
        <v>0.75</v>
      </c>
      <c r="J16" s="25">
        <f t="shared" si="3"/>
        <v>0.22</v>
      </c>
      <c r="K16" s="25" t="s">
        <v>136</v>
      </c>
      <c r="L16" s="25">
        <v>0.02</v>
      </c>
      <c r="M16" s="26">
        <f t="shared" si="7"/>
        <v>0.04</v>
      </c>
      <c r="N16" s="24">
        <f t="shared" si="1"/>
        <v>1.2</v>
      </c>
      <c r="O16" s="27">
        <f t="shared" si="2"/>
        <v>10</v>
      </c>
      <c r="P16" s="24">
        <f t="shared" si="4"/>
        <v>1.2</v>
      </c>
      <c r="Q16" s="27">
        <f t="shared" si="5"/>
        <v>10</v>
      </c>
      <c r="R16" s="28">
        <f>M16*365</f>
        <v>14.6</v>
      </c>
      <c r="S16" s="29">
        <f t="shared" si="6"/>
        <v>121.66666666666667</v>
      </c>
      <c r="T16" s="1"/>
      <c r="U16" s="1"/>
      <c r="V16" s="5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</row>
    <row r="17" spans="1:647" s="30" customFormat="1" x14ac:dyDescent="0.3">
      <c r="A17" s="1"/>
      <c r="B17" s="115"/>
      <c r="C17" s="120"/>
      <c r="D17" s="25" t="s">
        <v>78</v>
      </c>
      <c r="E17" s="25" t="s">
        <v>81</v>
      </c>
      <c r="F17" s="25">
        <v>60</v>
      </c>
      <c r="G17" s="25">
        <v>66.92</v>
      </c>
      <c r="H17" s="25">
        <v>19.989999999999998</v>
      </c>
      <c r="I17" s="25">
        <f t="shared" si="0"/>
        <v>1.1200000000000001</v>
      </c>
      <c r="J17" s="25">
        <f t="shared" si="3"/>
        <v>0.33</v>
      </c>
      <c r="K17" s="25" t="s">
        <v>136</v>
      </c>
      <c r="L17" s="25">
        <v>0.02</v>
      </c>
      <c r="M17" s="26">
        <f t="shared" si="7"/>
        <v>0.04</v>
      </c>
      <c r="N17" s="24">
        <f t="shared" si="1"/>
        <v>1.2</v>
      </c>
      <c r="O17" s="27">
        <f t="shared" si="2"/>
        <v>10</v>
      </c>
      <c r="P17" s="24">
        <f t="shared" si="4"/>
        <v>1.2</v>
      </c>
      <c r="Q17" s="27">
        <f t="shared" si="5"/>
        <v>10</v>
      </c>
      <c r="R17" s="28">
        <f t="shared" ref="R17:R23" si="9">M17*365</f>
        <v>14.6</v>
      </c>
      <c r="S17" s="29">
        <f t="shared" si="6"/>
        <v>121.66666666666667</v>
      </c>
      <c r="T17" s="1"/>
      <c r="U17" s="1"/>
      <c r="V17" s="5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</row>
    <row r="18" spans="1:647" s="74" customFormat="1" x14ac:dyDescent="0.3">
      <c r="A18" s="71"/>
      <c r="B18" s="115"/>
      <c r="C18" s="120"/>
      <c r="D18" s="25" t="s">
        <v>80</v>
      </c>
      <c r="E18" s="25" t="s">
        <v>81</v>
      </c>
      <c r="F18" s="25">
        <v>60</v>
      </c>
      <c r="G18" s="25">
        <v>97.53</v>
      </c>
      <c r="H18" s="25">
        <v>29.26</v>
      </c>
      <c r="I18" s="25">
        <f t="shared" si="0"/>
        <v>1.63</v>
      </c>
      <c r="J18" s="25">
        <f t="shared" si="3"/>
        <v>0.49</v>
      </c>
      <c r="K18" s="25" t="s">
        <v>136</v>
      </c>
      <c r="L18" s="25">
        <v>0.02</v>
      </c>
      <c r="M18" s="26">
        <f t="shared" si="7"/>
        <v>0.04</v>
      </c>
      <c r="N18" s="24">
        <f t="shared" si="1"/>
        <v>1.2</v>
      </c>
      <c r="O18" s="27">
        <f t="shared" si="2"/>
        <v>10</v>
      </c>
      <c r="P18" s="24">
        <f t="shared" si="4"/>
        <v>1.2</v>
      </c>
      <c r="Q18" s="27">
        <f t="shared" si="5"/>
        <v>10</v>
      </c>
      <c r="R18" s="28">
        <f t="shared" si="9"/>
        <v>14.6</v>
      </c>
      <c r="S18" s="29">
        <f t="shared" si="6"/>
        <v>121.66666666666667</v>
      </c>
      <c r="T18" s="71"/>
      <c r="U18" s="71"/>
      <c r="V18" s="72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</row>
    <row r="19" spans="1:647" s="74" customFormat="1" x14ac:dyDescent="0.3">
      <c r="A19" s="71"/>
      <c r="B19" s="115"/>
      <c r="C19" s="120"/>
      <c r="D19" s="25" t="s">
        <v>89</v>
      </c>
      <c r="E19" s="25" t="s">
        <v>88</v>
      </c>
      <c r="F19" s="25">
        <v>60</v>
      </c>
      <c r="G19" s="25">
        <v>32.07</v>
      </c>
      <c r="H19" s="25">
        <v>9.6199999999999992</v>
      </c>
      <c r="I19" s="25">
        <f t="shared" si="0"/>
        <v>0.53</v>
      </c>
      <c r="J19" s="25">
        <f t="shared" si="3"/>
        <v>0.16</v>
      </c>
      <c r="K19" s="25" t="s">
        <v>136</v>
      </c>
      <c r="L19" s="25">
        <v>0.02</v>
      </c>
      <c r="M19" s="26">
        <f t="shared" si="7"/>
        <v>0.04</v>
      </c>
      <c r="N19" s="24">
        <f t="shared" si="1"/>
        <v>1.2</v>
      </c>
      <c r="O19" s="27">
        <f t="shared" si="2"/>
        <v>10</v>
      </c>
      <c r="P19" s="24">
        <f t="shared" si="4"/>
        <v>1.2</v>
      </c>
      <c r="Q19" s="27">
        <f t="shared" si="5"/>
        <v>10</v>
      </c>
      <c r="R19" s="28">
        <f t="shared" si="9"/>
        <v>14.6</v>
      </c>
      <c r="S19" s="29">
        <f t="shared" si="6"/>
        <v>121.66666666666667</v>
      </c>
      <c r="T19" s="71"/>
      <c r="U19" s="71"/>
      <c r="V19" s="72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</row>
    <row r="20" spans="1:647" s="74" customFormat="1" x14ac:dyDescent="0.3">
      <c r="A20" s="71"/>
      <c r="B20" s="115"/>
      <c r="C20" s="120"/>
      <c r="D20" s="25" t="s">
        <v>90</v>
      </c>
      <c r="E20" s="25" t="s">
        <v>88</v>
      </c>
      <c r="F20" s="25">
        <v>60</v>
      </c>
      <c r="G20" s="25">
        <v>49.46</v>
      </c>
      <c r="H20" s="25">
        <v>14.84</v>
      </c>
      <c r="I20" s="25">
        <f t="shared" si="0"/>
        <v>0.82</v>
      </c>
      <c r="J20" s="25">
        <f t="shared" ref="J20:J23" si="10">ROUND(H20/F20,2)</f>
        <v>0.25</v>
      </c>
      <c r="K20" s="25" t="s">
        <v>136</v>
      </c>
      <c r="L20" s="25">
        <v>0.02</v>
      </c>
      <c r="M20" s="26">
        <f t="shared" si="7"/>
        <v>0.04</v>
      </c>
      <c r="N20" s="24">
        <f t="shared" si="1"/>
        <v>1.2</v>
      </c>
      <c r="O20" s="27">
        <f t="shared" si="2"/>
        <v>10</v>
      </c>
      <c r="P20" s="24">
        <f t="shared" si="4"/>
        <v>1.2</v>
      </c>
      <c r="Q20" s="27">
        <f t="shared" si="5"/>
        <v>10</v>
      </c>
      <c r="R20" s="28">
        <f t="shared" si="9"/>
        <v>14.6</v>
      </c>
      <c r="S20" s="29">
        <f t="shared" si="6"/>
        <v>121.66666666666667</v>
      </c>
      <c r="T20" s="71"/>
      <c r="U20" s="71"/>
      <c r="V20" s="72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</row>
    <row r="21" spans="1:647" s="74" customFormat="1" x14ac:dyDescent="0.3">
      <c r="A21" s="71"/>
      <c r="B21" s="115"/>
      <c r="C21" s="120"/>
      <c r="D21" s="25" t="s">
        <v>93</v>
      </c>
      <c r="E21" s="25" t="s">
        <v>88</v>
      </c>
      <c r="F21" s="25">
        <v>60</v>
      </c>
      <c r="G21" s="25">
        <v>68.209999999999994</v>
      </c>
      <c r="H21" s="25">
        <v>20.46</v>
      </c>
      <c r="I21" s="25">
        <f t="shared" si="0"/>
        <v>1.1399999999999999</v>
      </c>
      <c r="J21" s="25">
        <f t="shared" si="10"/>
        <v>0.34</v>
      </c>
      <c r="K21" s="25" t="s">
        <v>136</v>
      </c>
      <c r="L21" s="25">
        <v>0.02</v>
      </c>
      <c r="M21" s="26">
        <f t="shared" si="7"/>
        <v>0.04</v>
      </c>
      <c r="N21" s="24">
        <f t="shared" si="1"/>
        <v>1.2</v>
      </c>
      <c r="O21" s="27">
        <f t="shared" si="2"/>
        <v>10</v>
      </c>
      <c r="P21" s="24">
        <f t="shared" si="4"/>
        <v>1.2</v>
      </c>
      <c r="Q21" s="27">
        <f t="shared" si="5"/>
        <v>10</v>
      </c>
      <c r="R21" s="28">
        <f t="shared" si="9"/>
        <v>14.6</v>
      </c>
      <c r="S21" s="29">
        <f t="shared" si="6"/>
        <v>121.66666666666667</v>
      </c>
      <c r="T21" s="71"/>
      <c r="U21" s="71"/>
      <c r="V21" s="72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</row>
    <row r="22" spans="1:647" s="74" customFormat="1" x14ac:dyDescent="0.3">
      <c r="A22" s="71"/>
      <c r="B22" s="115"/>
      <c r="C22" s="120"/>
      <c r="D22" s="25" t="s">
        <v>91</v>
      </c>
      <c r="E22" s="25" t="s">
        <v>92</v>
      </c>
      <c r="F22" s="25">
        <v>30</v>
      </c>
      <c r="G22" s="25">
        <v>61.74</v>
      </c>
      <c r="H22" s="25">
        <v>18.82</v>
      </c>
      <c r="I22" s="25">
        <f t="shared" si="0"/>
        <v>2.06</v>
      </c>
      <c r="J22" s="25">
        <f t="shared" si="10"/>
        <v>0.63</v>
      </c>
      <c r="K22" s="25" t="s">
        <v>136</v>
      </c>
      <c r="L22" s="25">
        <v>0.02</v>
      </c>
      <c r="M22" s="26">
        <f t="shared" si="7"/>
        <v>0.04</v>
      </c>
      <c r="N22" s="24">
        <f t="shared" si="1"/>
        <v>0.6</v>
      </c>
      <c r="O22" s="27">
        <f t="shared" si="2"/>
        <v>5</v>
      </c>
      <c r="P22" s="24">
        <f t="shared" si="4"/>
        <v>1.2</v>
      </c>
      <c r="Q22" s="27">
        <f t="shared" si="5"/>
        <v>10</v>
      </c>
      <c r="R22" s="28">
        <f t="shared" si="9"/>
        <v>14.6</v>
      </c>
      <c r="S22" s="29">
        <f t="shared" si="6"/>
        <v>121.66666666666667</v>
      </c>
      <c r="T22" s="1"/>
      <c r="U22" s="71"/>
      <c r="V22" s="72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</row>
    <row r="23" spans="1:647" s="74" customFormat="1" x14ac:dyDescent="0.3">
      <c r="A23" s="71"/>
      <c r="B23" s="115"/>
      <c r="C23" s="111"/>
      <c r="D23" s="25" t="s">
        <v>94</v>
      </c>
      <c r="E23" s="25" t="s">
        <v>92</v>
      </c>
      <c r="F23" s="25">
        <v>30</v>
      </c>
      <c r="G23" s="25">
        <v>108.08</v>
      </c>
      <c r="H23" s="25">
        <v>32.42</v>
      </c>
      <c r="I23" s="25">
        <f t="shared" si="0"/>
        <v>3.6</v>
      </c>
      <c r="J23" s="25">
        <f t="shared" si="10"/>
        <v>1.08</v>
      </c>
      <c r="K23" s="75" t="s">
        <v>136</v>
      </c>
      <c r="L23" s="25">
        <v>0.02</v>
      </c>
      <c r="M23" s="26">
        <f t="shared" si="7"/>
        <v>0.04</v>
      </c>
      <c r="N23" s="24">
        <f t="shared" si="1"/>
        <v>0.6</v>
      </c>
      <c r="O23" s="27">
        <f t="shared" si="2"/>
        <v>5</v>
      </c>
      <c r="P23" s="24">
        <f t="shared" si="4"/>
        <v>1.2</v>
      </c>
      <c r="Q23" s="27">
        <f t="shared" si="5"/>
        <v>10</v>
      </c>
      <c r="R23" s="28">
        <f t="shared" si="9"/>
        <v>14.6</v>
      </c>
      <c r="S23" s="29">
        <f t="shared" si="6"/>
        <v>121.66666666666667</v>
      </c>
      <c r="T23" s="71"/>
      <c r="U23" s="71"/>
      <c r="V23" s="72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</row>
    <row r="24" spans="1:647" s="23" customFormat="1" x14ac:dyDescent="0.3">
      <c r="A24" s="1"/>
      <c r="B24" s="115"/>
      <c r="C24" s="117" t="s">
        <v>111</v>
      </c>
      <c r="D24" s="31" t="s">
        <v>84</v>
      </c>
      <c r="E24" s="31" t="s">
        <v>17</v>
      </c>
      <c r="F24" s="31">
        <v>120</v>
      </c>
      <c r="G24" s="31">
        <v>67.86</v>
      </c>
      <c r="H24" s="31">
        <v>20.38</v>
      </c>
      <c r="I24" s="31">
        <f t="shared" si="0"/>
        <v>0.56999999999999995</v>
      </c>
      <c r="J24" s="32">
        <f>ROUND(H24/F24,2)</f>
        <v>0.17</v>
      </c>
      <c r="K24" s="31" t="s">
        <v>136</v>
      </c>
      <c r="L24" s="31">
        <v>0.5</v>
      </c>
      <c r="M24" s="32">
        <f t="shared" si="7"/>
        <v>1</v>
      </c>
      <c r="N24" s="33">
        <f t="shared" si="1"/>
        <v>60</v>
      </c>
      <c r="O24" s="34">
        <f t="shared" si="2"/>
        <v>500</v>
      </c>
      <c r="P24" s="33">
        <f t="shared" si="4"/>
        <v>30</v>
      </c>
      <c r="Q24" s="34">
        <f t="shared" si="5"/>
        <v>250</v>
      </c>
      <c r="R24" s="35">
        <f>M24*365</f>
        <v>365</v>
      </c>
      <c r="S24" s="36">
        <f t="shared" si="6"/>
        <v>3041.6666666666665</v>
      </c>
      <c r="T24" s="1"/>
      <c r="U24" s="1"/>
      <c r="V24" s="5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</row>
    <row r="25" spans="1:647" s="23" customFormat="1" x14ac:dyDescent="0.3">
      <c r="A25" s="1"/>
      <c r="B25" s="115"/>
      <c r="C25" s="111"/>
      <c r="D25" s="31" t="s">
        <v>85</v>
      </c>
      <c r="E25" s="31" t="s">
        <v>17</v>
      </c>
      <c r="F25" s="31">
        <v>120</v>
      </c>
      <c r="G25" s="31">
        <v>108.05</v>
      </c>
      <c r="H25" s="31">
        <v>31.52</v>
      </c>
      <c r="I25" s="31">
        <f t="shared" si="0"/>
        <v>0.9</v>
      </c>
      <c r="J25" s="31">
        <f>ROUND(H25/F25,2)</f>
        <v>0.26</v>
      </c>
      <c r="K25" s="17" t="s">
        <v>136</v>
      </c>
      <c r="L25" s="31">
        <v>0.5</v>
      </c>
      <c r="M25" s="32">
        <f t="shared" si="7"/>
        <v>1</v>
      </c>
      <c r="N25" s="33">
        <f t="shared" si="1"/>
        <v>60</v>
      </c>
      <c r="O25" s="34">
        <f t="shared" si="2"/>
        <v>500</v>
      </c>
      <c r="P25" s="33">
        <f t="shared" si="4"/>
        <v>30</v>
      </c>
      <c r="Q25" s="34">
        <f t="shared" si="5"/>
        <v>250</v>
      </c>
      <c r="R25" s="35">
        <f>M25*365</f>
        <v>365</v>
      </c>
      <c r="S25" s="36">
        <f t="shared" si="6"/>
        <v>3041.6666666666665</v>
      </c>
      <c r="T25" s="1"/>
      <c r="U25" s="1"/>
      <c r="V25" s="5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</row>
    <row r="26" spans="1:647" s="30" customFormat="1" x14ac:dyDescent="0.3">
      <c r="A26" s="1"/>
      <c r="B26" s="115"/>
      <c r="C26" s="117" t="s">
        <v>112</v>
      </c>
      <c r="D26" s="25" t="s">
        <v>95</v>
      </c>
      <c r="E26" s="25" t="s">
        <v>18</v>
      </c>
      <c r="F26" s="25">
        <v>60</v>
      </c>
      <c r="G26" s="25">
        <v>55.55</v>
      </c>
      <c r="H26" s="25">
        <v>16.670000000000002</v>
      </c>
      <c r="I26" s="25">
        <f t="shared" si="0"/>
        <v>0.93</v>
      </c>
      <c r="J26" s="25">
        <f t="shared" ref="J26:J27" si="11">ROUND(H26/F26,2)</f>
        <v>0.28000000000000003</v>
      </c>
      <c r="K26" s="75" t="s">
        <v>136</v>
      </c>
      <c r="L26" s="25">
        <v>0.02</v>
      </c>
      <c r="M26" s="26">
        <f t="shared" si="7"/>
        <v>0.04</v>
      </c>
      <c r="N26" s="24">
        <f t="shared" si="1"/>
        <v>1.2</v>
      </c>
      <c r="O26" s="27">
        <f t="shared" si="2"/>
        <v>10</v>
      </c>
      <c r="P26" s="24">
        <f t="shared" si="4"/>
        <v>1.2</v>
      </c>
      <c r="Q26" s="27">
        <f t="shared" si="5"/>
        <v>10</v>
      </c>
      <c r="R26" s="28">
        <f t="shared" ref="R26:R27" si="12">M26*365</f>
        <v>14.6</v>
      </c>
      <c r="S26" s="29">
        <f t="shared" si="6"/>
        <v>121.66666666666667</v>
      </c>
      <c r="T26" s="1"/>
      <c r="U26" s="1"/>
      <c r="V26" s="5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</row>
    <row r="27" spans="1:647" s="30" customFormat="1" x14ac:dyDescent="0.3">
      <c r="A27" s="1"/>
      <c r="B27" s="115"/>
      <c r="C27" s="111"/>
      <c r="D27" s="25" t="s">
        <v>96</v>
      </c>
      <c r="E27" s="25" t="s">
        <v>18</v>
      </c>
      <c r="F27" s="25">
        <v>60</v>
      </c>
      <c r="G27" s="25">
        <v>55.55</v>
      </c>
      <c r="H27" s="25">
        <v>28.87</v>
      </c>
      <c r="I27" s="25">
        <f t="shared" si="0"/>
        <v>0.93</v>
      </c>
      <c r="J27" s="26">
        <f t="shared" si="11"/>
        <v>0.48</v>
      </c>
      <c r="K27" s="75" t="s">
        <v>136</v>
      </c>
      <c r="L27" s="25">
        <v>0.02</v>
      </c>
      <c r="M27" s="26">
        <f t="shared" si="7"/>
        <v>0.04</v>
      </c>
      <c r="N27" s="24">
        <f t="shared" si="1"/>
        <v>1.2</v>
      </c>
      <c r="O27" s="27">
        <f t="shared" si="2"/>
        <v>10</v>
      </c>
      <c r="P27" s="24">
        <f t="shared" si="4"/>
        <v>1.2</v>
      </c>
      <c r="Q27" s="27">
        <f t="shared" si="5"/>
        <v>10</v>
      </c>
      <c r="R27" s="28">
        <f t="shared" si="12"/>
        <v>14.6</v>
      </c>
      <c r="S27" s="29">
        <f t="shared" si="6"/>
        <v>121.66666666666667</v>
      </c>
      <c r="T27" s="1"/>
      <c r="U27" s="1"/>
      <c r="V27" s="5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</row>
    <row r="28" spans="1:647" s="23" customFormat="1" x14ac:dyDescent="0.3">
      <c r="A28" s="1"/>
      <c r="B28" s="115"/>
      <c r="C28" s="117" t="s">
        <v>113</v>
      </c>
      <c r="D28" s="31" t="s">
        <v>82</v>
      </c>
      <c r="E28" s="31" t="s">
        <v>19</v>
      </c>
      <c r="F28" s="31">
        <v>200</v>
      </c>
      <c r="G28" s="31">
        <v>55.77</v>
      </c>
      <c r="H28" s="31">
        <v>16.73</v>
      </c>
      <c r="I28" s="31">
        <f t="shared" si="0"/>
        <v>0.28000000000000003</v>
      </c>
      <c r="J28" s="32">
        <f>ROUND(H28/F28,2)</f>
        <v>0.08</v>
      </c>
      <c r="K28" s="31" t="s">
        <v>136</v>
      </c>
      <c r="L28" s="31">
        <v>0.5</v>
      </c>
      <c r="M28" s="32">
        <f t="shared" si="7"/>
        <v>1</v>
      </c>
      <c r="N28" s="33">
        <f t="shared" si="1"/>
        <v>100</v>
      </c>
      <c r="O28" s="34">
        <f t="shared" si="2"/>
        <v>833</v>
      </c>
      <c r="P28" s="33">
        <f t="shared" si="4"/>
        <v>30</v>
      </c>
      <c r="Q28" s="34">
        <f t="shared" si="5"/>
        <v>250</v>
      </c>
      <c r="R28" s="35">
        <f t="shared" ref="R28:R45" si="13">M28*365</f>
        <v>365</v>
      </c>
      <c r="S28" s="36">
        <f t="shared" si="6"/>
        <v>3041.6666666666665</v>
      </c>
      <c r="T28" s="1"/>
      <c r="U28" s="1"/>
      <c r="V28" s="5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</row>
    <row r="29" spans="1:647" s="82" customFormat="1" ht="13.5" thickBot="1" x14ac:dyDescent="0.35">
      <c r="A29" s="1"/>
      <c r="B29" s="116"/>
      <c r="C29" s="121"/>
      <c r="D29" s="77" t="s">
        <v>83</v>
      </c>
      <c r="E29" s="77" t="s">
        <v>19</v>
      </c>
      <c r="F29" s="77">
        <v>200</v>
      </c>
      <c r="G29" s="77">
        <v>96.38</v>
      </c>
      <c r="H29" s="77">
        <v>28.91</v>
      </c>
      <c r="I29" s="77">
        <f t="shared" si="0"/>
        <v>0.48</v>
      </c>
      <c r="J29" s="77">
        <f>ROUND(H29/F29,2)</f>
        <v>0.14000000000000001</v>
      </c>
      <c r="K29" s="77" t="s">
        <v>136</v>
      </c>
      <c r="L29" s="77">
        <v>0.5</v>
      </c>
      <c r="M29" s="78">
        <f>L29*2</f>
        <v>1</v>
      </c>
      <c r="N29" s="76">
        <f t="shared" si="1"/>
        <v>100</v>
      </c>
      <c r="O29" s="79">
        <f t="shared" si="2"/>
        <v>833</v>
      </c>
      <c r="P29" s="76">
        <f t="shared" si="4"/>
        <v>30</v>
      </c>
      <c r="Q29" s="79">
        <f t="shared" si="5"/>
        <v>250</v>
      </c>
      <c r="R29" s="80">
        <f t="shared" si="13"/>
        <v>365</v>
      </c>
      <c r="S29" s="81">
        <f t="shared" ref="S29:S61" si="14">(R29*1000)/120</f>
        <v>3041.6666666666665</v>
      </c>
      <c r="T29" s="1"/>
      <c r="U29" s="1"/>
      <c r="V29" s="5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  <c r="IV29" s="44"/>
      <c r="IW29" s="44"/>
      <c r="IX29" s="44"/>
      <c r="IY29" s="44"/>
      <c r="IZ29" s="44"/>
      <c r="JA29" s="44"/>
      <c r="JB29" s="44"/>
      <c r="JC29" s="44"/>
      <c r="JD29" s="44"/>
      <c r="JE29" s="44"/>
      <c r="JF29" s="44"/>
      <c r="JG29" s="44"/>
      <c r="JH29" s="44"/>
      <c r="JI29" s="44"/>
      <c r="JJ29" s="44"/>
      <c r="JK29" s="44"/>
      <c r="JL29" s="44"/>
      <c r="JM29" s="44"/>
      <c r="JN29" s="44"/>
      <c r="JO29" s="44"/>
      <c r="JP29" s="44"/>
      <c r="JQ29" s="44"/>
      <c r="JR29" s="44"/>
      <c r="JS29" s="44"/>
      <c r="JT29" s="44"/>
      <c r="JU29" s="44"/>
      <c r="JV29" s="44"/>
      <c r="JW29" s="44"/>
      <c r="JX29" s="44"/>
      <c r="JY29" s="44"/>
      <c r="JZ29" s="44"/>
      <c r="KA29" s="44"/>
      <c r="KB29" s="44"/>
      <c r="KC29" s="44"/>
      <c r="KD29" s="44"/>
      <c r="KE29" s="44"/>
      <c r="KF29" s="44"/>
      <c r="KG29" s="44"/>
      <c r="KH29" s="44"/>
      <c r="KI29" s="44"/>
      <c r="KJ29" s="44"/>
      <c r="KK29" s="44"/>
      <c r="KL29" s="44"/>
      <c r="KM29" s="44"/>
      <c r="KN29" s="44"/>
      <c r="KO29" s="44"/>
      <c r="KP29" s="44"/>
      <c r="KQ29" s="44"/>
      <c r="KR29" s="44"/>
      <c r="KS29" s="44"/>
      <c r="KT29" s="44"/>
      <c r="KU29" s="44"/>
      <c r="KV29" s="44"/>
      <c r="KW29" s="44"/>
      <c r="KX29" s="44"/>
      <c r="KY29" s="44"/>
      <c r="KZ29" s="44"/>
      <c r="LA29" s="44"/>
      <c r="LB29" s="44"/>
      <c r="LC29" s="44"/>
      <c r="LD29" s="44"/>
      <c r="LE29" s="44"/>
      <c r="LF29" s="44"/>
      <c r="LG29" s="44"/>
      <c r="LH29" s="44"/>
      <c r="LI29" s="44"/>
      <c r="LJ29" s="44"/>
      <c r="LK29" s="44"/>
      <c r="LL29" s="44"/>
      <c r="LM29" s="44"/>
      <c r="LN29" s="44"/>
      <c r="LO29" s="44"/>
      <c r="LP29" s="44"/>
      <c r="LQ29" s="44"/>
      <c r="LR29" s="44"/>
      <c r="LS29" s="44"/>
      <c r="LT29" s="44"/>
      <c r="LU29" s="44"/>
      <c r="LV29" s="44"/>
      <c r="LW29" s="44"/>
      <c r="LX29" s="44"/>
      <c r="LY29" s="44"/>
      <c r="LZ29" s="44"/>
      <c r="MA29" s="44"/>
      <c r="MB29" s="44"/>
      <c r="MC29" s="44"/>
      <c r="MD29" s="44"/>
      <c r="ME29" s="44"/>
      <c r="MF29" s="44"/>
      <c r="MG29" s="44"/>
      <c r="MH29" s="44"/>
      <c r="MI29" s="44"/>
      <c r="MJ29" s="44"/>
      <c r="MK29" s="44"/>
      <c r="ML29" s="44"/>
      <c r="MM29" s="44"/>
      <c r="MN29" s="44"/>
      <c r="MO29" s="44"/>
      <c r="MP29" s="44"/>
      <c r="MQ29" s="44"/>
      <c r="MR29" s="44"/>
      <c r="MS29" s="44"/>
      <c r="MT29" s="44"/>
      <c r="MU29" s="44"/>
      <c r="MV29" s="44"/>
      <c r="MW29" s="44"/>
      <c r="MX29" s="44"/>
      <c r="MY29" s="44"/>
      <c r="MZ29" s="44"/>
      <c r="NA29" s="44"/>
      <c r="NB29" s="44"/>
      <c r="NC29" s="44"/>
      <c r="ND29" s="44"/>
      <c r="NE29" s="44"/>
      <c r="NF29" s="44"/>
      <c r="NG29" s="44"/>
      <c r="NH29" s="44"/>
      <c r="NI29" s="44"/>
      <c r="NJ29" s="44"/>
      <c r="NK29" s="44"/>
      <c r="NL29" s="44"/>
      <c r="NM29" s="44"/>
      <c r="NN29" s="44"/>
      <c r="NO29" s="44"/>
      <c r="NP29" s="44"/>
      <c r="NQ29" s="44"/>
      <c r="NR29" s="44"/>
      <c r="NS29" s="44"/>
      <c r="NT29" s="44"/>
      <c r="NU29" s="44"/>
      <c r="NV29" s="44"/>
      <c r="NW29" s="44"/>
      <c r="NX29" s="44"/>
      <c r="NY29" s="44"/>
      <c r="NZ29" s="44"/>
      <c r="OA29" s="44"/>
      <c r="OB29" s="44"/>
      <c r="OC29" s="44"/>
      <c r="OD29" s="44"/>
      <c r="OE29" s="44"/>
      <c r="OF29" s="44"/>
      <c r="OG29" s="44"/>
      <c r="OH29" s="44"/>
      <c r="OI29" s="44"/>
      <c r="OJ29" s="44"/>
      <c r="OK29" s="44"/>
      <c r="OL29" s="44"/>
      <c r="OM29" s="44"/>
      <c r="ON29" s="44"/>
      <c r="OO29" s="44"/>
      <c r="OP29" s="44"/>
      <c r="OQ29" s="44"/>
      <c r="OR29" s="44"/>
      <c r="OS29" s="44"/>
      <c r="OT29" s="44"/>
      <c r="OU29" s="44"/>
      <c r="OV29" s="44"/>
      <c r="OW29" s="44"/>
      <c r="OX29" s="44"/>
      <c r="OY29" s="44"/>
      <c r="OZ29" s="44"/>
      <c r="PA29" s="44"/>
      <c r="PB29" s="44"/>
      <c r="PC29" s="44"/>
      <c r="PD29" s="44"/>
      <c r="PE29" s="44"/>
      <c r="PF29" s="44"/>
      <c r="PG29" s="44"/>
      <c r="PH29" s="44"/>
      <c r="PI29" s="44"/>
      <c r="PJ29" s="44"/>
      <c r="PK29" s="44"/>
      <c r="PL29" s="44"/>
      <c r="PM29" s="44"/>
      <c r="PN29" s="44"/>
      <c r="PO29" s="44"/>
      <c r="PP29" s="44"/>
      <c r="PQ29" s="44"/>
      <c r="PR29" s="44"/>
      <c r="PS29" s="44"/>
      <c r="PT29" s="44"/>
      <c r="PU29" s="44"/>
      <c r="PV29" s="44"/>
      <c r="PW29" s="44"/>
      <c r="PX29" s="44"/>
      <c r="PY29" s="44"/>
      <c r="PZ29" s="44"/>
      <c r="QA29" s="44"/>
      <c r="QB29" s="44"/>
      <c r="QC29" s="44"/>
      <c r="QD29" s="44"/>
      <c r="QE29" s="44"/>
      <c r="QF29" s="44"/>
      <c r="QG29" s="44"/>
      <c r="QH29" s="44"/>
      <c r="QI29" s="44"/>
      <c r="QJ29" s="44"/>
      <c r="QK29" s="44"/>
      <c r="QL29" s="44"/>
      <c r="QM29" s="44"/>
      <c r="QN29" s="44"/>
      <c r="QO29" s="44"/>
      <c r="QP29" s="44"/>
      <c r="QQ29" s="44"/>
      <c r="QR29" s="44"/>
      <c r="QS29" s="44"/>
      <c r="QT29" s="44"/>
      <c r="QU29" s="44"/>
      <c r="QV29" s="44"/>
      <c r="QW29" s="44"/>
      <c r="QX29" s="44"/>
      <c r="QY29" s="44"/>
      <c r="QZ29" s="44"/>
      <c r="RA29" s="44"/>
      <c r="RB29" s="44"/>
      <c r="RC29" s="44"/>
      <c r="RD29" s="44"/>
      <c r="RE29" s="44"/>
      <c r="RF29" s="44"/>
      <c r="RG29" s="44"/>
      <c r="RH29" s="44"/>
      <c r="RI29" s="44"/>
      <c r="RJ29" s="44"/>
      <c r="RK29" s="44"/>
      <c r="RL29" s="44"/>
      <c r="RM29" s="44"/>
      <c r="RN29" s="44"/>
      <c r="RO29" s="44"/>
      <c r="RP29" s="44"/>
      <c r="RQ29" s="44"/>
      <c r="RR29" s="44"/>
      <c r="RS29" s="44"/>
      <c r="RT29" s="44"/>
      <c r="RU29" s="44"/>
      <c r="RV29" s="44"/>
      <c r="RW29" s="44"/>
      <c r="RX29" s="44"/>
      <c r="RY29" s="44"/>
      <c r="RZ29" s="44"/>
      <c r="SA29" s="44"/>
      <c r="SB29" s="44"/>
      <c r="SC29" s="44"/>
      <c r="SD29" s="44"/>
      <c r="SE29" s="44"/>
      <c r="SF29" s="44"/>
      <c r="SG29" s="44"/>
      <c r="SH29" s="44"/>
      <c r="SI29" s="44"/>
      <c r="SJ29" s="44"/>
      <c r="SK29" s="44"/>
      <c r="SL29" s="44"/>
      <c r="SM29" s="44"/>
      <c r="SN29" s="44"/>
      <c r="SO29" s="44"/>
      <c r="SP29" s="44"/>
      <c r="SQ29" s="44"/>
      <c r="SR29" s="44"/>
      <c r="SS29" s="44"/>
      <c r="ST29" s="44"/>
      <c r="SU29" s="44"/>
      <c r="SV29" s="44"/>
      <c r="SW29" s="44"/>
      <c r="SX29" s="44"/>
      <c r="SY29" s="44"/>
      <c r="SZ29" s="44"/>
      <c r="TA29" s="44"/>
      <c r="TB29" s="44"/>
      <c r="TC29" s="44"/>
      <c r="TD29" s="44"/>
      <c r="TE29" s="44"/>
      <c r="TF29" s="44"/>
      <c r="TG29" s="44"/>
      <c r="TH29" s="44"/>
      <c r="TI29" s="44"/>
      <c r="TJ29" s="44"/>
      <c r="TK29" s="44"/>
      <c r="TL29" s="44"/>
      <c r="TM29" s="44"/>
      <c r="TN29" s="44"/>
      <c r="TO29" s="44"/>
      <c r="TP29" s="44"/>
      <c r="TQ29" s="44"/>
      <c r="TR29" s="44"/>
      <c r="TS29" s="44"/>
      <c r="TT29" s="44"/>
      <c r="TU29" s="44"/>
      <c r="TV29" s="44"/>
      <c r="TW29" s="44"/>
      <c r="TX29" s="44"/>
      <c r="TY29" s="44"/>
      <c r="TZ29" s="44"/>
      <c r="UA29" s="44"/>
      <c r="UB29" s="44"/>
      <c r="UC29" s="44"/>
      <c r="UD29" s="44"/>
      <c r="UE29" s="44"/>
      <c r="UF29" s="44"/>
      <c r="UG29" s="44"/>
      <c r="UH29" s="44"/>
      <c r="UI29" s="44"/>
      <c r="UJ29" s="44"/>
      <c r="UK29" s="44"/>
      <c r="UL29" s="44"/>
      <c r="UM29" s="44"/>
      <c r="UN29" s="44"/>
      <c r="UO29" s="44"/>
      <c r="UP29" s="44"/>
      <c r="UQ29" s="44"/>
      <c r="UR29" s="44"/>
      <c r="US29" s="44"/>
      <c r="UT29" s="44"/>
      <c r="UU29" s="44"/>
      <c r="UV29" s="44"/>
      <c r="UW29" s="44"/>
      <c r="UX29" s="44"/>
      <c r="UY29" s="44"/>
      <c r="UZ29" s="44"/>
      <c r="VA29" s="44"/>
      <c r="VB29" s="44"/>
      <c r="VC29" s="44"/>
      <c r="VD29" s="44"/>
      <c r="VE29" s="44"/>
      <c r="VF29" s="44"/>
      <c r="VG29" s="44"/>
      <c r="VH29" s="44"/>
      <c r="VI29" s="44"/>
      <c r="VJ29" s="44"/>
      <c r="VK29" s="44"/>
      <c r="VL29" s="44"/>
      <c r="VM29" s="44"/>
      <c r="VN29" s="44"/>
      <c r="VO29" s="44"/>
      <c r="VP29" s="44"/>
      <c r="VQ29" s="44"/>
      <c r="VR29" s="44"/>
      <c r="VS29" s="44"/>
      <c r="VT29" s="44"/>
      <c r="VU29" s="44"/>
      <c r="VV29" s="44"/>
      <c r="VW29" s="44"/>
      <c r="VX29" s="44"/>
      <c r="VY29" s="44"/>
      <c r="VZ29" s="44"/>
      <c r="WA29" s="44"/>
      <c r="WB29" s="44"/>
      <c r="WC29" s="44"/>
      <c r="WD29" s="44"/>
      <c r="WE29" s="44"/>
      <c r="WF29" s="44"/>
      <c r="WG29" s="44"/>
      <c r="WH29" s="44"/>
      <c r="WI29" s="44"/>
      <c r="WJ29" s="44"/>
      <c r="WK29" s="44"/>
      <c r="WL29" s="44"/>
      <c r="WM29" s="44"/>
      <c r="WN29" s="44"/>
      <c r="WO29" s="44"/>
      <c r="WP29" s="44"/>
      <c r="WQ29" s="44"/>
      <c r="WR29" s="44"/>
      <c r="WS29" s="44"/>
      <c r="WT29" s="44"/>
      <c r="WU29" s="44"/>
      <c r="WV29" s="44"/>
      <c r="WW29" s="44"/>
      <c r="WX29" s="44"/>
      <c r="WY29" s="44"/>
      <c r="WZ29" s="44"/>
      <c r="XA29" s="44"/>
      <c r="XB29" s="44"/>
      <c r="XC29" s="44"/>
      <c r="XD29" s="44"/>
      <c r="XE29" s="44"/>
      <c r="XF29" s="44"/>
      <c r="XG29" s="44"/>
      <c r="XH29" s="44"/>
      <c r="XI29" s="44"/>
      <c r="XJ29" s="44"/>
      <c r="XK29" s="44"/>
      <c r="XL29" s="44"/>
      <c r="XM29" s="44"/>
      <c r="XN29" s="44"/>
      <c r="XO29" s="44"/>
      <c r="XP29" s="44"/>
      <c r="XQ29" s="44"/>
      <c r="XR29" s="44"/>
      <c r="XS29" s="44"/>
      <c r="XT29" s="44"/>
      <c r="XU29" s="44"/>
      <c r="XV29" s="44"/>
      <c r="XW29" s="44"/>
    </row>
    <row r="30" spans="1:647" s="90" customFormat="1" x14ac:dyDescent="0.3">
      <c r="A30" s="1"/>
      <c r="B30" s="114" t="s">
        <v>5</v>
      </c>
      <c r="C30" s="84" t="s">
        <v>114</v>
      </c>
      <c r="D30" s="85" t="s">
        <v>50</v>
      </c>
      <c r="E30" s="85" t="s">
        <v>21</v>
      </c>
      <c r="F30" s="85">
        <v>60</v>
      </c>
      <c r="G30" s="85">
        <v>66.239999999999995</v>
      </c>
      <c r="H30" s="85"/>
      <c r="I30" s="85">
        <f t="shared" ref="I30" si="15">ROUND(G30/F30,2)</f>
        <v>1.1000000000000001</v>
      </c>
      <c r="J30" s="85"/>
      <c r="K30" s="85" t="s">
        <v>87</v>
      </c>
      <c r="L30" s="85">
        <v>0.02</v>
      </c>
      <c r="M30" s="86">
        <f>L30</f>
        <v>0.02</v>
      </c>
      <c r="N30" s="83">
        <f t="shared" si="1"/>
        <v>1.2</v>
      </c>
      <c r="O30" s="87">
        <f t="shared" si="2"/>
        <v>10</v>
      </c>
      <c r="P30" s="83">
        <f t="shared" si="4"/>
        <v>0.6</v>
      </c>
      <c r="Q30" s="87">
        <f t="shared" si="5"/>
        <v>5</v>
      </c>
      <c r="R30" s="88">
        <f t="shared" si="13"/>
        <v>7.3</v>
      </c>
      <c r="S30" s="89">
        <f t="shared" si="14"/>
        <v>60.833333333333336</v>
      </c>
      <c r="T30" s="1"/>
      <c r="U30" s="1"/>
      <c r="V30" s="5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</row>
    <row r="31" spans="1:647" s="30" customFormat="1" x14ac:dyDescent="0.3">
      <c r="A31" s="1"/>
      <c r="B31" s="115"/>
      <c r="C31" s="117" t="s">
        <v>115</v>
      </c>
      <c r="D31" s="85" t="s">
        <v>54</v>
      </c>
      <c r="E31" s="85" t="s">
        <v>20</v>
      </c>
      <c r="F31" s="85">
        <v>60</v>
      </c>
      <c r="G31" s="85">
        <v>76.55</v>
      </c>
      <c r="H31" s="85"/>
      <c r="I31" s="85">
        <f t="shared" ref="I31:I49" si="16">ROUND(G31/F31,2)</f>
        <v>1.28</v>
      </c>
      <c r="J31" s="85"/>
      <c r="K31" s="85" t="s">
        <v>87</v>
      </c>
      <c r="L31" s="25">
        <v>0.02</v>
      </c>
      <c r="M31" s="26">
        <f>L31</f>
        <v>0.02</v>
      </c>
      <c r="N31" s="24">
        <f t="shared" si="1"/>
        <v>1.2</v>
      </c>
      <c r="O31" s="27">
        <f t="shared" si="2"/>
        <v>10</v>
      </c>
      <c r="P31" s="24">
        <f t="shared" si="4"/>
        <v>0.6</v>
      </c>
      <c r="Q31" s="27">
        <f t="shared" si="5"/>
        <v>5</v>
      </c>
      <c r="R31" s="28">
        <f t="shared" si="13"/>
        <v>7.3</v>
      </c>
      <c r="S31" s="29">
        <f t="shared" si="14"/>
        <v>60.833333333333336</v>
      </c>
      <c r="T31" s="1"/>
      <c r="U31" s="1"/>
      <c r="V31" s="5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</row>
    <row r="32" spans="1:647" s="62" customFormat="1" x14ac:dyDescent="0.3">
      <c r="A32" s="1"/>
      <c r="B32" s="115"/>
      <c r="C32" s="120"/>
      <c r="D32" s="64" t="s">
        <v>52</v>
      </c>
      <c r="E32" s="64" t="s">
        <v>22</v>
      </c>
      <c r="F32" s="64">
        <v>60</v>
      </c>
      <c r="G32" s="64">
        <v>52.8</v>
      </c>
      <c r="H32" s="64"/>
      <c r="I32" s="64">
        <f t="shared" si="16"/>
        <v>0.88</v>
      </c>
      <c r="J32" s="64"/>
      <c r="K32" s="64" t="s">
        <v>87</v>
      </c>
      <c r="L32" s="64">
        <v>0.02</v>
      </c>
      <c r="M32" s="66">
        <f>L32*2</f>
        <v>0.04</v>
      </c>
      <c r="N32" s="63">
        <f t="shared" si="1"/>
        <v>1.2</v>
      </c>
      <c r="O32" s="67">
        <f t="shared" si="2"/>
        <v>10</v>
      </c>
      <c r="P32" s="63">
        <f t="shared" si="4"/>
        <v>1.2</v>
      </c>
      <c r="Q32" s="67">
        <f t="shared" si="5"/>
        <v>10</v>
      </c>
      <c r="R32" s="68">
        <f t="shared" si="13"/>
        <v>14.6</v>
      </c>
      <c r="S32" s="69">
        <f t="shared" si="14"/>
        <v>121.66666666666667</v>
      </c>
      <c r="T32" s="1"/>
      <c r="U32" s="1"/>
      <c r="V32" s="5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</row>
    <row r="33" spans="1:647" s="62" customFormat="1" x14ac:dyDescent="0.3">
      <c r="A33" s="1"/>
      <c r="B33" s="115"/>
      <c r="C33" s="111"/>
      <c r="D33" s="64" t="s">
        <v>53</v>
      </c>
      <c r="E33" s="64" t="s">
        <v>22</v>
      </c>
      <c r="F33" s="64">
        <v>60</v>
      </c>
      <c r="G33" s="64">
        <v>66.650000000000006</v>
      </c>
      <c r="H33" s="64"/>
      <c r="I33" s="64">
        <f t="shared" si="16"/>
        <v>1.1100000000000001</v>
      </c>
      <c r="J33" s="64"/>
      <c r="K33" s="64" t="s">
        <v>87</v>
      </c>
      <c r="L33" s="64">
        <v>0.02</v>
      </c>
      <c r="M33" s="66">
        <f t="shared" ref="M33:M35" si="17">L33*2</f>
        <v>0.04</v>
      </c>
      <c r="N33" s="63">
        <f t="shared" si="1"/>
        <v>1.2</v>
      </c>
      <c r="O33" s="67">
        <f t="shared" si="2"/>
        <v>10</v>
      </c>
      <c r="P33" s="63">
        <f t="shared" si="4"/>
        <v>1.2</v>
      </c>
      <c r="Q33" s="67">
        <f t="shared" si="5"/>
        <v>10</v>
      </c>
      <c r="R33" s="68">
        <f t="shared" si="13"/>
        <v>14.6</v>
      </c>
      <c r="S33" s="69">
        <f t="shared" si="14"/>
        <v>121.66666666666667</v>
      </c>
      <c r="T33" s="1"/>
      <c r="U33" s="1"/>
      <c r="V33" s="5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</row>
    <row r="34" spans="1:647" s="30" customFormat="1" x14ac:dyDescent="0.3">
      <c r="A34" s="1"/>
      <c r="B34" s="115"/>
      <c r="C34" s="117" t="s">
        <v>116</v>
      </c>
      <c r="D34" s="25" t="s">
        <v>51</v>
      </c>
      <c r="E34" s="25" t="s">
        <v>41</v>
      </c>
      <c r="F34" s="25">
        <v>60</v>
      </c>
      <c r="G34" s="25">
        <v>87.02</v>
      </c>
      <c r="H34" s="25"/>
      <c r="I34" s="25">
        <f t="shared" si="16"/>
        <v>1.45</v>
      </c>
      <c r="J34" s="25"/>
      <c r="K34" s="25" t="s">
        <v>87</v>
      </c>
      <c r="L34" s="25">
        <v>0.02</v>
      </c>
      <c r="M34" s="26">
        <f t="shared" si="17"/>
        <v>0.04</v>
      </c>
      <c r="N34" s="24">
        <f t="shared" si="1"/>
        <v>1.2</v>
      </c>
      <c r="O34" s="27">
        <f t="shared" si="2"/>
        <v>10</v>
      </c>
      <c r="P34" s="24">
        <f t="shared" si="4"/>
        <v>1.2</v>
      </c>
      <c r="Q34" s="27">
        <f t="shared" si="5"/>
        <v>10</v>
      </c>
      <c r="R34" s="28">
        <f t="shared" si="13"/>
        <v>14.6</v>
      </c>
      <c r="S34" s="29">
        <f t="shared" si="14"/>
        <v>121.66666666666667</v>
      </c>
      <c r="T34" s="1"/>
      <c r="U34" s="1"/>
      <c r="V34" s="5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</row>
    <row r="35" spans="1:647" s="97" customFormat="1" ht="13.5" thickBot="1" x14ac:dyDescent="0.35">
      <c r="A35" s="1"/>
      <c r="B35" s="116"/>
      <c r="C35" s="121"/>
      <c r="D35" s="92" t="s">
        <v>51</v>
      </c>
      <c r="E35" s="92" t="s">
        <v>23</v>
      </c>
      <c r="F35" s="92">
        <v>60</v>
      </c>
      <c r="G35" s="92">
        <v>87.02</v>
      </c>
      <c r="H35" s="92"/>
      <c r="I35" s="92">
        <f t="shared" si="16"/>
        <v>1.45</v>
      </c>
      <c r="J35" s="92"/>
      <c r="K35" s="92" t="s">
        <v>87</v>
      </c>
      <c r="L35" s="92">
        <v>0.02</v>
      </c>
      <c r="M35" s="93">
        <f t="shared" si="17"/>
        <v>0.04</v>
      </c>
      <c r="N35" s="91">
        <f t="shared" si="1"/>
        <v>1.2</v>
      </c>
      <c r="O35" s="94">
        <f t="shared" si="2"/>
        <v>10</v>
      </c>
      <c r="P35" s="91">
        <f t="shared" si="4"/>
        <v>1.2</v>
      </c>
      <c r="Q35" s="94">
        <f t="shared" si="5"/>
        <v>10</v>
      </c>
      <c r="R35" s="95">
        <f t="shared" si="13"/>
        <v>14.6</v>
      </c>
      <c r="S35" s="96">
        <f t="shared" si="14"/>
        <v>121.66666666666667</v>
      </c>
      <c r="T35" s="1"/>
      <c r="U35" s="1"/>
      <c r="V35" s="5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</row>
    <row r="36" spans="1:647" s="30" customFormat="1" x14ac:dyDescent="0.3">
      <c r="A36" s="1"/>
      <c r="B36" s="114" t="s">
        <v>7</v>
      </c>
      <c r="C36" s="98" t="s">
        <v>117</v>
      </c>
      <c r="D36" s="85" t="s">
        <v>55</v>
      </c>
      <c r="E36" s="85" t="s">
        <v>24</v>
      </c>
      <c r="F36" s="85">
        <v>30</v>
      </c>
      <c r="G36" s="85">
        <v>74.08</v>
      </c>
      <c r="H36" s="85"/>
      <c r="I36" s="85">
        <f t="shared" si="16"/>
        <v>2.4700000000000002</v>
      </c>
      <c r="J36" s="85"/>
      <c r="K36" s="85" t="s">
        <v>87</v>
      </c>
      <c r="L36" s="85">
        <v>0.02</v>
      </c>
      <c r="M36" s="86">
        <f>L36</f>
        <v>0.02</v>
      </c>
      <c r="N36" s="83">
        <f t="shared" si="1"/>
        <v>0.6</v>
      </c>
      <c r="O36" s="87">
        <f t="shared" si="2"/>
        <v>5</v>
      </c>
      <c r="P36" s="83">
        <f t="shared" si="4"/>
        <v>0.6</v>
      </c>
      <c r="Q36" s="87">
        <f t="shared" si="5"/>
        <v>5</v>
      </c>
      <c r="R36" s="88">
        <f t="shared" si="13"/>
        <v>7.3</v>
      </c>
      <c r="S36" s="89">
        <f t="shared" si="14"/>
        <v>60.833333333333336</v>
      </c>
      <c r="T36" s="1"/>
      <c r="U36" s="1"/>
      <c r="V36" s="5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</row>
    <row r="37" spans="1:647" s="30" customFormat="1" x14ac:dyDescent="0.3">
      <c r="A37" s="1"/>
      <c r="B37" s="115"/>
      <c r="C37" s="117" t="s">
        <v>118</v>
      </c>
      <c r="D37" s="25" t="s">
        <v>57</v>
      </c>
      <c r="E37" s="25" t="s">
        <v>25</v>
      </c>
      <c r="F37" s="25">
        <v>30</v>
      </c>
      <c r="G37" s="25">
        <v>75.739999999999995</v>
      </c>
      <c r="H37" s="25"/>
      <c r="I37" s="25">
        <f t="shared" si="16"/>
        <v>2.52</v>
      </c>
      <c r="J37" s="25"/>
      <c r="K37" s="25" t="s">
        <v>87</v>
      </c>
      <c r="L37" s="25">
        <v>0.02</v>
      </c>
      <c r="M37" s="26">
        <f>L37</f>
        <v>0.02</v>
      </c>
      <c r="N37" s="24">
        <f t="shared" ref="N37:N65" si="18">L37*F37</f>
        <v>0.6</v>
      </c>
      <c r="O37" s="27">
        <f t="shared" si="2"/>
        <v>5</v>
      </c>
      <c r="P37" s="24">
        <f t="shared" si="4"/>
        <v>0.6</v>
      </c>
      <c r="Q37" s="27">
        <f t="shared" si="5"/>
        <v>5</v>
      </c>
      <c r="R37" s="28">
        <f t="shared" si="13"/>
        <v>7.3</v>
      </c>
      <c r="S37" s="29">
        <f t="shared" si="14"/>
        <v>60.833333333333336</v>
      </c>
      <c r="T37" s="1"/>
      <c r="U37" s="1"/>
      <c r="V37" s="5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</row>
    <row r="38" spans="1:647" s="62" customFormat="1" x14ac:dyDescent="0.3">
      <c r="A38" s="1"/>
      <c r="B38" s="115"/>
      <c r="C38" s="111"/>
      <c r="D38" s="64" t="s">
        <v>58</v>
      </c>
      <c r="E38" s="64" t="s">
        <v>26</v>
      </c>
      <c r="F38" s="64">
        <v>60</v>
      </c>
      <c r="G38" s="64">
        <v>75.47</v>
      </c>
      <c r="H38" s="64">
        <v>22.64</v>
      </c>
      <c r="I38" s="64">
        <f t="shared" si="16"/>
        <v>1.26</v>
      </c>
      <c r="J38" s="64">
        <f>ROUND(H38/F38,2)</f>
        <v>0.38</v>
      </c>
      <c r="K38" s="64" t="s">
        <v>136</v>
      </c>
      <c r="L38" s="64">
        <v>0.02</v>
      </c>
      <c r="M38" s="66">
        <f>L38*2</f>
        <v>0.04</v>
      </c>
      <c r="N38" s="63">
        <f t="shared" si="18"/>
        <v>1.2</v>
      </c>
      <c r="O38" s="67">
        <f t="shared" si="2"/>
        <v>10</v>
      </c>
      <c r="P38" s="63">
        <f t="shared" si="4"/>
        <v>1.2</v>
      </c>
      <c r="Q38" s="67">
        <f t="shared" si="5"/>
        <v>10</v>
      </c>
      <c r="R38" s="68">
        <f t="shared" si="13"/>
        <v>14.6</v>
      </c>
      <c r="S38" s="69">
        <f t="shared" si="14"/>
        <v>121.66666666666667</v>
      </c>
      <c r="T38" s="1"/>
      <c r="U38" s="1"/>
      <c r="V38" s="5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</row>
    <row r="39" spans="1:647" s="30" customFormat="1" x14ac:dyDescent="0.3">
      <c r="A39" s="1"/>
      <c r="B39" s="115"/>
      <c r="C39" s="99" t="s">
        <v>119</v>
      </c>
      <c r="D39" s="25" t="s">
        <v>56</v>
      </c>
      <c r="E39" s="25" t="s">
        <v>27</v>
      </c>
      <c r="F39" s="25">
        <v>60</v>
      </c>
      <c r="G39" s="25">
        <v>74.08</v>
      </c>
      <c r="H39" s="25"/>
      <c r="I39" s="25">
        <f t="shared" si="16"/>
        <v>1.23</v>
      </c>
      <c r="J39" s="25"/>
      <c r="K39" s="25" t="s">
        <v>87</v>
      </c>
      <c r="L39" s="25">
        <v>0.02</v>
      </c>
      <c r="M39" s="26">
        <f>L39*2</f>
        <v>0.04</v>
      </c>
      <c r="N39" s="24">
        <f t="shared" si="18"/>
        <v>1.2</v>
      </c>
      <c r="O39" s="27">
        <f t="shared" si="2"/>
        <v>10</v>
      </c>
      <c r="P39" s="24">
        <f t="shared" si="4"/>
        <v>1.2</v>
      </c>
      <c r="Q39" s="27">
        <f t="shared" si="5"/>
        <v>10</v>
      </c>
      <c r="R39" s="28">
        <f t="shared" si="13"/>
        <v>14.6</v>
      </c>
      <c r="S39" s="29">
        <f t="shared" si="14"/>
        <v>121.66666666666667</v>
      </c>
      <c r="T39" s="1"/>
      <c r="U39" s="1"/>
      <c r="V39" s="5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</row>
    <row r="40" spans="1:647" s="97" customFormat="1" ht="13.5" thickBot="1" x14ac:dyDescent="0.35">
      <c r="A40" s="1"/>
      <c r="B40" s="116"/>
      <c r="C40" s="38" t="s">
        <v>120</v>
      </c>
      <c r="D40" s="92" t="s">
        <v>59</v>
      </c>
      <c r="E40" s="92" t="s">
        <v>42</v>
      </c>
      <c r="F40" s="92">
        <v>30</v>
      </c>
      <c r="G40" s="92">
        <v>70.400000000000006</v>
      </c>
      <c r="H40" s="92"/>
      <c r="I40" s="92">
        <f t="shared" si="16"/>
        <v>2.35</v>
      </c>
      <c r="J40" s="92"/>
      <c r="K40" s="92" t="s">
        <v>87</v>
      </c>
      <c r="L40" s="92">
        <v>0.02</v>
      </c>
      <c r="M40" s="93">
        <f>L40</f>
        <v>0.02</v>
      </c>
      <c r="N40" s="91">
        <f t="shared" si="18"/>
        <v>0.6</v>
      </c>
      <c r="O40" s="94">
        <f t="shared" si="2"/>
        <v>5</v>
      </c>
      <c r="P40" s="91">
        <f t="shared" si="4"/>
        <v>0.6</v>
      </c>
      <c r="Q40" s="94">
        <f t="shared" si="5"/>
        <v>5</v>
      </c>
      <c r="R40" s="95">
        <f t="shared" si="13"/>
        <v>7.3</v>
      </c>
      <c r="S40" s="96">
        <f t="shared" si="14"/>
        <v>60.833333333333336</v>
      </c>
      <c r="T40" s="1"/>
      <c r="U40" s="1"/>
      <c r="V40" s="5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  <c r="IU40" s="44"/>
      <c r="IV40" s="44"/>
      <c r="IW40" s="44"/>
      <c r="IX40" s="44"/>
      <c r="IY40" s="44"/>
      <c r="IZ40" s="44"/>
      <c r="JA40" s="44"/>
      <c r="JB40" s="44"/>
      <c r="JC40" s="44"/>
      <c r="JD40" s="44"/>
      <c r="JE40" s="44"/>
      <c r="JF40" s="44"/>
      <c r="JG40" s="44"/>
      <c r="JH40" s="44"/>
      <c r="JI40" s="44"/>
      <c r="JJ40" s="44"/>
      <c r="JK40" s="44"/>
      <c r="JL40" s="44"/>
      <c r="JM40" s="44"/>
      <c r="JN40" s="44"/>
      <c r="JO40" s="44"/>
      <c r="JP40" s="44"/>
      <c r="JQ40" s="44"/>
      <c r="JR40" s="44"/>
      <c r="JS40" s="44"/>
      <c r="JT40" s="44"/>
      <c r="JU40" s="44"/>
      <c r="JV40" s="44"/>
      <c r="JW40" s="44"/>
      <c r="JX40" s="44"/>
      <c r="JY40" s="44"/>
      <c r="JZ40" s="44"/>
      <c r="KA40" s="44"/>
      <c r="KB40" s="44"/>
      <c r="KC40" s="44"/>
      <c r="KD40" s="44"/>
      <c r="KE40" s="44"/>
      <c r="KF40" s="44"/>
      <c r="KG40" s="44"/>
      <c r="KH40" s="44"/>
      <c r="KI40" s="44"/>
      <c r="KJ40" s="44"/>
      <c r="KK40" s="44"/>
      <c r="KL40" s="44"/>
      <c r="KM40" s="44"/>
      <c r="KN40" s="44"/>
      <c r="KO40" s="44"/>
      <c r="KP40" s="44"/>
      <c r="KQ40" s="44"/>
      <c r="KR40" s="44"/>
      <c r="KS40" s="44"/>
      <c r="KT40" s="44"/>
      <c r="KU40" s="44"/>
      <c r="KV40" s="44"/>
      <c r="KW40" s="44"/>
      <c r="KX40" s="44"/>
      <c r="KY40" s="44"/>
      <c r="KZ40" s="44"/>
      <c r="LA40" s="44"/>
      <c r="LB40" s="44"/>
      <c r="LC40" s="44"/>
      <c r="LD40" s="44"/>
      <c r="LE40" s="44"/>
      <c r="LF40" s="44"/>
      <c r="LG40" s="44"/>
      <c r="LH40" s="44"/>
      <c r="LI40" s="44"/>
      <c r="LJ40" s="44"/>
      <c r="LK40" s="44"/>
      <c r="LL40" s="44"/>
      <c r="LM40" s="44"/>
      <c r="LN40" s="44"/>
      <c r="LO40" s="44"/>
      <c r="LP40" s="44"/>
      <c r="LQ40" s="44"/>
      <c r="LR40" s="44"/>
      <c r="LS40" s="44"/>
      <c r="LT40" s="44"/>
      <c r="LU40" s="44"/>
      <c r="LV40" s="44"/>
      <c r="LW40" s="44"/>
      <c r="LX40" s="44"/>
      <c r="LY40" s="44"/>
      <c r="LZ40" s="44"/>
      <c r="MA40" s="44"/>
      <c r="MB40" s="44"/>
      <c r="MC40" s="44"/>
      <c r="MD40" s="44"/>
      <c r="ME40" s="44"/>
      <c r="MF40" s="44"/>
      <c r="MG40" s="44"/>
      <c r="MH40" s="44"/>
      <c r="MI40" s="44"/>
      <c r="MJ40" s="44"/>
      <c r="MK40" s="44"/>
      <c r="ML40" s="44"/>
      <c r="MM40" s="44"/>
      <c r="MN40" s="44"/>
      <c r="MO40" s="44"/>
      <c r="MP40" s="44"/>
      <c r="MQ40" s="44"/>
      <c r="MR40" s="44"/>
      <c r="MS40" s="44"/>
      <c r="MT40" s="44"/>
      <c r="MU40" s="44"/>
      <c r="MV40" s="44"/>
      <c r="MW40" s="44"/>
      <c r="MX40" s="44"/>
      <c r="MY40" s="44"/>
      <c r="MZ40" s="44"/>
      <c r="NA40" s="44"/>
      <c r="NB40" s="44"/>
      <c r="NC40" s="44"/>
      <c r="ND40" s="44"/>
      <c r="NE40" s="44"/>
      <c r="NF40" s="44"/>
      <c r="NG40" s="44"/>
      <c r="NH40" s="44"/>
      <c r="NI40" s="44"/>
      <c r="NJ40" s="44"/>
      <c r="NK40" s="44"/>
      <c r="NL40" s="44"/>
      <c r="NM40" s="44"/>
      <c r="NN40" s="44"/>
      <c r="NO40" s="44"/>
      <c r="NP40" s="44"/>
      <c r="NQ40" s="44"/>
      <c r="NR40" s="44"/>
      <c r="NS40" s="44"/>
      <c r="NT40" s="44"/>
      <c r="NU40" s="44"/>
      <c r="NV40" s="44"/>
      <c r="NW40" s="44"/>
      <c r="NX40" s="44"/>
      <c r="NY40" s="44"/>
      <c r="NZ40" s="44"/>
      <c r="OA40" s="44"/>
      <c r="OB40" s="44"/>
      <c r="OC40" s="44"/>
      <c r="OD40" s="44"/>
      <c r="OE40" s="44"/>
      <c r="OF40" s="44"/>
      <c r="OG40" s="44"/>
      <c r="OH40" s="44"/>
      <c r="OI40" s="44"/>
      <c r="OJ40" s="44"/>
      <c r="OK40" s="44"/>
      <c r="OL40" s="44"/>
      <c r="OM40" s="44"/>
      <c r="ON40" s="44"/>
      <c r="OO40" s="44"/>
      <c r="OP40" s="44"/>
      <c r="OQ40" s="44"/>
      <c r="OR40" s="44"/>
      <c r="OS40" s="44"/>
      <c r="OT40" s="44"/>
      <c r="OU40" s="44"/>
      <c r="OV40" s="44"/>
      <c r="OW40" s="44"/>
      <c r="OX40" s="44"/>
      <c r="OY40" s="44"/>
      <c r="OZ40" s="44"/>
      <c r="PA40" s="44"/>
      <c r="PB40" s="44"/>
      <c r="PC40" s="44"/>
      <c r="PD40" s="44"/>
      <c r="PE40" s="44"/>
      <c r="PF40" s="44"/>
      <c r="PG40" s="44"/>
      <c r="PH40" s="44"/>
      <c r="PI40" s="44"/>
      <c r="PJ40" s="44"/>
      <c r="PK40" s="44"/>
      <c r="PL40" s="44"/>
      <c r="PM40" s="44"/>
      <c r="PN40" s="44"/>
      <c r="PO40" s="44"/>
      <c r="PP40" s="44"/>
      <c r="PQ40" s="44"/>
      <c r="PR40" s="44"/>
      <c r="PS40" s="44"/>
      <c r="PT40" s="44"/>
      <c r="PU40" s="44"/>
      <c r="PV40" s="44"/>
      <c r="PW40" s="44"/>
      <c r="PX40" s="44"/>
      <c r="PY40" s="44"/>
      <c r="PZ40" s="44"/>
      <c r="QA40" s="44"/>
      <c r="QB40" s="44"/>
      <c r="QC40" s="44"/>
      <c r="QD40" s="44"/>
      <c r="QE40" s="44"/>
      <c r="QF40" s="44"/>
      <c r="QG40" s="44"/>
      <c r="QH40" s="44"/>
      <c r="QI40" s="44"/>
      <c r="QJ40" s="44"/>
      <c r="QK40" s="44"/>
      <c r="QL40" s="44"/>
      <c r="QM40" s="44"/>
      <c r="QN40" s="44"/>
      <c r="QO40" s="44"/>
      <c r="QP40" s="44"/>
      <c r="QQ40" s="44"/>
      <c r="QR40" s="44"/>
      <c r="QS40" s="44"/>
      <c r="QT40" s="44"/>
      <c r="QU40" s="44"/>
      <c r="QV40" s="44"/>
      <c r="QW40" s="44"/>
      <c r="QX40" s="44"/>
      <c r="QY40" s="44"/>
      <c r="QZ40" s="44"/>
      <c r="RA40" s="44"/>
      <c r="RB40" s="44"/>
      <c r="RC40" s="44"/>
      <c r="RD40" s="44"/>
      <c r="RE40" s="44"/>
      <c r="RF40" s="44"/>
      <c r="RG40" s="44"/>
      <c r="RH40" s="44"/>
      <c r="RI40" s="44"/>
      <c r="RJ40" s="44"/>
      <c r="RK40" s="44"/>
      <c r="RL40" s="44"/>
      <c r="RM40" s="44"/>
      <c r="RN40" s="44"/>
      <c r="RO40" s="44"/>
      <c r="RP40" s="44"/>
      <c r="RQ40" s="44"/>
      <c r="RR40" s="44"/>
      <c r="RS40" s="44"/>
      <c r="RT40" s="44"/>
      <c r="RU40" s="44"/>
      <c r="RV40" s="44"/>
      <c r="RW40" s="44"/>
      <c r="RX40" s="44"/>
      <c r="RY40" s="44"/>
      <c r="RZ40" s="44"/>
      <c r="SA40" s="44"/>
      <c r="SB40" s="44"/>
      <c r="SC40" s="44"/>
      <c r="SD40" s="44"/>
      <c r="SE40" s="44"/>
      <c r="SF40" s="44"/>
      <c r="SG40" s="44"/>
      <c r="SH40" s="44"/>
      <c r="SI40" s="44"/>
      <c r="SJ40" s="44"/>
      <c r="SK40" s="44"/>
      <c r="SL40" s="44"/>
      <c r="SM40" s="44"/>
      <c r="SN40" s="44"/>
      <c r="SO40" s="44"/>
      <c r="SP40" s="44"/>
      <c r="SQ40" s="44"/>
      <c r="SR40" s="44"/>
      <c r="SS40" s="44"/>
      <c r="ST40" s="44"/>
      <c r="SU40" s="44"/>
      <c r="SV40" s="44"/>
      <c r="SW40" s="44"/>
      <c r="SX40" s="44"/>
      <c r="SY40" s="44"/>
      <c r="SZ40" s="44"/>
      <c r="TA40" s="44"/>
      <c r="TB40" s="44"/>
      <c r="TC40" s="44"/>
      <c r="TD40" s="44"/>
      <c r="TE40" s="44"/>
      <c r="TF40" s="44"/>
      <c r="TG40" s="44"/>
      <c r="TH40" s="44"/>
      <c r="TI40" s="44"/>
      <c r="TJ40" s="44"/>
      <c r="TK40" s="44"/>
      <c r="TL40" s="44"/>
      <c r="TM40" s="44"/>
      <c r="TN40" s="44"/>
      <c r="TO40" s="44"/>
      <c r="TP40" s="44"/>
      <c r="TQ40" s="44"/>
      <c r="TR40" s="44"/>
      <c r="TS40" s="44"/>
      <c r="TT40" s="44"/>
      <c r="TU40" s="44"/>
      <c r="TV40" s="44"/>
      <c r="TW40" s="44"/>
      <c r="TX40" s="44"/>
      <c r="TY40" s="44"/>
      <c r="TZ40" s="44"/>
      <c r="UA40" s="44"/>
      <c r="UB40" s="44"/>
      <c r="UC40" s="44"/>
      <c r="UD40" s="44"/>
      <c r="UE40" s="44"/>
      <c r="UF40" s="44"/>
      <c r="UG40" s="44"/>
      <c r="UH40" s="44"/>
      <c r="UI40" s="44"/>
      <c r="UJ40" s="44"/>
      <c r="UK40" s="44"/>
      <c r="UL40" s="44"/>
      <c r="UM40" s="44"/>
      <c r="UN40" s="44"/>
      <c r="UO40" s="44"/>
      <c r="UP40" s="44"/>
      <c r="UQ40" s="44"/>
      <c r="UR40" s="44"/>
      <c r="US40" s="44"/>
      <c r="UT40" s="44"/>
      <c r="UU40" s="44"/>
      <c r="UV40" s="44"/>
      <c r="UW40" s="44"/>
      <c r="UX40" s="44"/>
      <c r="UY40" s="44"/>
      <c r="UZ40" s="44"/>
      <c r="VA40" s="44"/>
      <c r="VB40" s="44"/>
      <c r="VC40" s="44"/>
      <c r="VD40" s="44"/>
      <c r="VE40" s="44"/>
      <c r="VF40" s="44"/>
      <c r="VG40" s="44"/>
      <c r="VH40" s="44"/>
      <c r="VI40" s="44"/>
      <c r="VJ40" s="44"/>
      <c r="VK40" s="44"/>
      <c r="VL40" s="44"/>
      <c r="VM40" s="44"/>
      <c r="VN40" s="44"/>
      <c r="VO40" s="44"/>
      <c r="VP40" s="44"/>
      <c r="VQ40" s="44"/>
      <c r="VR40" s="44"/>
      <c r="VS40" s="44"/>
      <c r="VT40" s="44"/>
      <c r="VU40" s="44"/>
      <c r="VV40" s="44"/>
      <c r="VW40" s="44"/>
      <c r="VX40" s="44"/>
      <c r="VY40" s="44"/>
      <c r="VZ40" s="44"/>
      <c r="WA40" s="44"/>
      <c r="WB40" s="44"/>
      <c r="WC40" s="44"/>
      <c r="WD40" s="44"/>
      <c r="WE40" s="44"/>
      <c r="WF40" s="44"/>
      <c r="WG40" s="44"/>
      <c r="WH40" s="44"/>
      <c r="WI40" s="44"/>
      <c r="WJ40" s="44"/>
      <c r="WK40" s="44"/>
      <c r="WL40" s="44"/>
      <c r="WM40" s="44"/>
      <c r="WN40" s="44"/>
      <c r="WO40" s="44"/>
      <c r="WP40" s="44"/>
      <c r="WQ40" s="44"/>
      <c r="WR40" s="44"/>
      <c r="WS40" s="44"/>
      <c r="WT40" s="44"/>
      <c r="WU40" s="44"/>
      <c r="WV40" s="44"/>
      <c r="WW40" s="44"/>
      <c r="WX40" s="44"/>
      <c r="WY40" s="44"/>
      <c r="WZ40" s="44"/>
      <c r="XA40" s="44"/>
      <c r="XB40" s="44"/>
      <c r="XC40" s="44"/>
      <c r="XD40" s="44"/>
      <c r="XE40" s="44"/>
      <c r="XF40" s="44"/>
      <c r="XG40" s="44"/>
      <c r="XH40" s="44"/>
      <c r="XI40" s="44"/>
      <c r="XJ40" s="44"/>
      <c r="XK40" s="44"/>
      <c r="XL40" s="44"/>
      <c r="XM40" s="44"/>
      <c r="XN40" s="44"/>
      <c r="XO40" s="44"/>
      <c r="XP40" s="44"/>
      <c r="XQ40" s="44"/>
      <c r="XR40" s="44"/>
      <c r="XS40" s="44"/>
      <c r="XT40" s="44"/>
      <c r="XU40" s="44"/>
      <c r="XV40" s="44"/>
      <c r="XW40" s="44"/>
    </row>
    <row r="41" spans="1:647" s="23" customFormat="1" x14ac:dyDescent="0.3">
      <c r="A41" s="1"/>
      <c r="B41" s="114" t="s">
        <v>28</v>
      </c>
      <c r="C41" s="110" t="s">
        <v>121</v>
      </c>
      <c r="D41" s="17" t="s">
        <v>65</v>
      </c>
      <c r="E41" s="17" t="s">
        <v>29</v>
      </c>
      <c r="F41" s="17">
        <v>120</v>
      </c>
      <c r="G41" s="17">
        <v>140.82</v>
      </c>
      <c r="H41" s="17"/>
      <c r="I41" s="17">
        <f t="shared" si="16"/>
        <v>1.17</v>
      </c>
      <c r="J41" s="17"/>
      <c r="K41" s="17" t="s">
        <v>87</v>
      </c>
      <c r="L41" s="17">
        <v>0.5</v>
      </c>
      <c r="M41" s="18">
        <f>L41*2</f>
        <v>1</v>
      </c>
      <c r="N41" s="19">
        <f t="shared" si="18"/>
        <v>60</v>
      </c>
      <c r="O41" s="20">
        <f t="shared" si="2"/>
        <v>500</v>
      </c>
      <c r="P41" s="19">
        <f t="shared" si="4"/>
        <v>30</v>
      </c>
      <c r="Q41" s="20">
        <f t="shared" si="5"/>
        <v>250</v>
      </c>
      <c r="R41" s="21">
        <f t="shared" si="13"/>
        <v>365</v>
      </c>
      <c r="S41" s="22">
        <f t="shared" si="14"/>
        <v>3041.6666666666665</v>
      </c>
      <c r="T41" s="1"/>
      <c r="U41" s="1"/>
      <c r="V41" s="5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</row>
    <row r="42" spans="1:647" s="23" customFormat="1" x14ac:dyDescent="0.3">
      <c r="A42" s="1"/>
      <c r="B42" s="115"/>
      <c r="C42" s="120"/>
      <c r="D42" s="31" t="s">
        <v>64</v>
      </c>
      <c r="E42" s="31" t="s">
        <v>29</v>
      </c>
      <c r="F42" s="31">
        <v>120</v>
      </c>
      <c r="G42" s="31">
        <v>195.41</v>
      </c>
      <c r="H42" s="31"/>
      <c r="I42" s="31">
        <f t="shared" si="16"/>
        <v>1.63</v>
      </c>
      <c r="J42" s="31"/>
      <c r="K42" s="31" t="s">
        <v>87</v>
      </c>
      <c r="L42" s="31">
        <v>0.5</v>
      </c>
      <c r="M42" s="32">
        <f t="shared" ref="M42:M57" si="19">L42*2</f>
        <v>1</v>
      </c>
      <c r="N42" s="33">
        <f t="shared" si="18"/>
        <v>60</v>
      </c>
      <c r="O42" s="34">
        <f t="shared" si="2"/>
        <v>500</v>
      </c>
      <c r="P42" s="33">
        <f t="shared" si="4"/>
        <v>30</v>
      </c>
      <c r="Q42" s="34">
        <f t="shared" si="5"/>
        <v>250</v>
      </c>
      <c r="R42" s="35">
        <f t="shared" si="13"/>
        <v>365</v>
      </c>
      <c r="S42" s="36">
        <f t="shared" si="14"/>
        <v>3041.6666666666665</v>
      </c>
      <c r="T42" s="1"/>
      <c r="U42" s="1"/>
      <c r="V42" s="5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</row>
    <row r="43" spans="1:647" s="30" customFormat="1" x14ac:dyDescent="0.3">
      <c r="A43" s="1"/>
      <c r="B43" s="115"/>
      <c r="C43" s="120"/>
      <c r="D43" s="25" t="s">
        <v>66</v>
      </c>
      <c r="E43" s="25" t="s">
        <v>30</v>
      </c>
      <c r="F43" s="25">
        <v>60</v>
      </c>
      <c r="G43" s="25">
        <v>119.45</v>
      </c>
      <c r="H43" s="25"/>
      <c r="I43" s="25">
        <f t="shared" si="16"/>
        <v>1.99</v>
      </c>
      <c r="J43" s="25"/>
      <c r="K43" s="25" t="s">
        <v>87</v>
      </c>
      <c r="L43" s="25">
        <v>0.02</v>
      </c>
      <c r="M43" s="26">
        <f t="shared" si="19"/>
        <v>0.04</v>
      </c>
      <c r="N43" s="24">
        <f t="shared" si="18"/>
        <v>1.2</v>
      </c>
      <c r="O43" s="27">
        <f t="shared" si="2"/>
        <v>10</v>
      </c>
      <c r="P43" s="24">
        <f t="shared" si="4"/>
        <v>1.2</v>
      </c>
      <c r="Q43" s="27">
        <f t="shared" si="5"/>
        <v>10</v>
      </c>
      <c r="R43" s="28">
        <f t="shared" si="13"/>
        <v>14.6</v>
      </c>
      <c r="S43" s="29">
        <f t="shared" si="14"/>
        <v>121.66666666666667</v>
      </c>
      <c r="T43" s="1"/>
      <c r="U43" s="1"/>
      <c r="V43" s="5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</row>
    <row r="44" spans="1:647" s="30" customFormat="1" x14ac:dyDescent="0.3">
      <c r="A44" s="1"/>
      <c r="B44" s="115"/>
      <c r="C44" s="120"/>
      <c r="D44" s="25" t="s">
        <v>66</v>
      </c>
      <c r="E44" s="25" t="s">
        <v>138</v>
      </c>
      <c r="F44" s="25">
        <v>60</v>
      </c>
      <c r="G44" s="25">
        <v>63.68</v>
      </c>
      <c r="H44" s="25"/>
      <c r="I44" s="25">
        <f t="shared" si="16"/>
        <v>1.06</v>
      </c>
      <c r="J44" s="25"/>
      <c r="K44" s="25" t="s">
        <v>87</v>
      </c>
      <c r="L44" s="25">
        <v>0.02</v>
      </c>
      <c r="M44" s="26">
        <f t="shared" si="19"/>
        <v>0.04</v>
      </c>
      <c r="N44" s="24">
        <f t="shared" si="18"/>
        <v>1.2</v>
      </c>
      <c r="O44" s="27">
        <f t="shared" si="2"/>
        <v>10</v>
      </c>
      <c r="P44" s="24">
        <f t="shared" si="4"/>
        <v>1.2</v>
      </c>
      <c r="Q44" s="27">
        <f t="shared" si="5"/>
        <v>10</v>
      </c>
      <c r="R44" s="28">
        <f t="shared" si="13"/>
        <v>14.6</v>
      </c>
      <c r="S44" s="29">
        <f t="shared" si="14"/>
        <v>121.66666666666667</v>
      </c>
      <c r="T44" s="1"/>
      <c r="U44" s="1"/>
      <c r="V44" s="5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</row>
    <row r="45" spans="1:647" s="30" customFormat="1" x14ac:dyDescent="0.3">
      <c r="A45" s="1"/>
      <c r="B45" s="115"/>
      <c r="C45" s="120"/>
      <c r="D45" s="25" t="s">
        <v>67</v>
      </c>
      <c r="E45" s="25" t="s">
        <v>30</v>
      </c>
      <c r="F45" s="25">
        <v>60</v>
      </c>
      <c r="G45" s="25">
        <v>140.82</v>
      </c>
      <c r="H45" s="25"/>
      <c r="I45" s="25">
        <f t="shared" si="16"/>
        <v>2.35</v>
      </c>
      <c r="J45" s="25"/>
      <c r="K45" s="25" t="s">
        <v>87</v>
      </c>
      <c r="L45" s="25">
        <v>0.02</v>
      </c>
      <c r="M45" s="26">
        <f t="shared" si="19"/>
        <v>0.04</v>
      </c>
      <c r="N45" s="24">
        <f t="shared" si="18"/>
        <v>1.2</v>
      </c>
      <c r="O45" s="27">
        <f t="shared" si="2"/>
        <v>10</v>
      </c>
      <c r="P45" s="24">
        <f t="shared" si="4"/>
        <v>1.2</v>
      </c>
      <c r="Q45" s="27">
        <f t="shared" si="5"/>
        <v>10</v>
      </c>
      <c r="R45" s="28">
        <f t="shared" si="13"/>
        <v>14.6</v>
      </c>
      <c r="S45" s="29">
        <f t="shared" si="14"/>
        <v>121.66666666666667</v>
      </c>
      <c r="T45" s="1"/>
      <c r="U45" s="1"/>
      <c r="V45" s="5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</row>
    <row r="46" spans="1:647" s="30" customFormat="1" x14ac:dyDescent="0.3">
      <c r="A46" s="1"/>
      <c r="B46" s="115"/>
      <c r="C46" s="120"/>
      <c r="D46" s="25" t="s">
        <v>67</v>
      </c>
      <c r="E46" s="25" t="s">
        <v>138</v>
      </c>
      <c r="F46" s="25">
        <v>60</v>
      </c>
      <c r="G46" s="25">
        <v>71.31</v>
      </c>
      <c r="H46" s="25"/>
      <c r="I46" s="25">
        <f t="shared" si="16"/>
        <v>1.19</v>
      </c>
      <c r="J46" s="25"/>
      <c r="K46" s="25" t="s">
        <v>87</v>
      </c>
      <c r="L46" s="25">
        <v>0.02</v>
      </c>
      <c r="M46" s="26">
        <f t="shared" si="19"/>
        <v>0.04</v>
      </c>
      <c r="N46" s="24">
        <f t="shared" si="18"/>
        <v>1.2</v>
      </c>
      <c r="O46" s="27">
        <f t="shared" si="2"/>
        <v>10</v>
      </c>
      <c r="P46" s="24">
        <f t="shared" si="4"/>
        <v>1.2</v>
      </c>
      <c r="Q46" s="27">
        <f t="shared" si="5"/>
        <v>10</v>
      </c>
      <c r="R46" s="28">
        <f t="shared" ref="R46:R56" si="20">M46*365</f>
        <v>14.6</v>
      </c>
      <c r="S46" s="29">
        <f t="shared" si="14"/>
        <v>121.66666666666667</v>
      </c>
      <c r="T46" s="1"/>
      <c r="U46" s="1"/>
      <c r="V46" s="5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</row>
    <row r="47" spans="1:647" s="30" customFormat="1" x14ac:dyDescent="0.3">
      <c r="A47" s="1"/>
      <c r="B47" s="115"/>
      <c r="C47" s="120"/>
      <c r="D47" s="25" t="s">
        <v>68</v>
      </c>
      <c r="E47" s="25" t="s">
        <v>30</v>
      </c>
      <c r="F47" s="25">
        <v>60</v>
      </c>
      <c r="G47" s="25">
        <v>195.31</v>
      </c>
      <c r="H47" s="25"/>
      <c r="I47" s="25">
        <f t="shared" si="16"/>
        <v>3.26</v>
      </c>
      <c r="J47" s="25"/>
      <c r="K47" s="25" t="s">
        <v>87</v>
      </c>
      <c r="L47" s="25">
        <v>0.02</v>
      </c>
      <c r="M47" s="26">
        <f t="shared" si="19"/>
        <v>0.04</v>
      </c>
      <c r="N47" s="24">
        <f t="shared" si="18"/>
        <v>1.2</v>
      </c>
      <c r="O47" s="27">
        <f t="shared" si="2"/>
        <v>10</v>
      </c>
      <c r="P47" s="24">
        <f t="shared" si="4"/>
        <v>1.2</v>
      </c>
      <c r="Q47" s="27">
        <f t="shared" si="5"/>
        <v>10</v>
      </c>
      <c r="R47" s="28">
        <f t="shared" si="20"/>
        <v>14.6</v>
      </c>
      <c r="S47" s="29">
        <f t="shared" si="14"/>
        <v>121.66666666666667</v>
      </c>
      <c r="T47" s="1"/>
      <c r="U47" s="1"/>
      <c r="V47" s="5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</row>
    <row r="48" spans="1:647" s="30" customFormat="1" x14ac:dyDescent="0.3">
      <c r="A48" s="1"/>
      <c r="B48" s="115"/>
      <c r="C48" s="111"/>
      <c r="D48" s="25" t="s">
        <v>68</v>
      </c>
      <c r="E48" s="25" t="s">
        <v>138</v>
      </c>
      <c r="F48" s="25">
        <v>60</v>
      </c>
      <c r="G48" s="25">
        <v>96.61</v>
      </c>
      <c r="H48" s="25"/>
      <c r="I48" s="25">
        <f t="shared" si="16"/>
        <v>1.61</v>
      </c>
      <c r="J48" s="25"/>
      <c r="K48" s="25" t="s">
        <v>87</v>
      </c>
      <c r="L48" s="25">
        <v>0.02</v>
      </c>
      <c r="M48" s="26">
        <f t="shared" si="19"/>
        <v>0.04</v>
      </c>
      <c r="N48" s="24">
        <f t="shared" si="18"/>
        <v>1.2</v>
      </c>
      <c r="O48" s="27">
        <f t="shared" si="2"/>
        <v>10</v>
      </c>
      <c r="P48" s="24">
        <f t="shared" si="4"/>
        <v>1.2</v>
      </c>
      <c r="Q48" s="27">
        <f t="shared" si="5"/>
        <v>10</v>
      </c>
      <c r="R48" s="28">
        <f t="shared" si="20"/>
        <v>14.6</v>
      </c>
      <c r="S48" s="29">
        <f t="shared" si="14"/>
        <v>121.66666666666667</v>
      </c>
      <c r="T48" s="1"/>
      <c r="U48" s="1"/>
      <c r="V48" s="5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</row>
    <row r="49" spans="1:647" s="30" customFormat="1" x14ac:dyDescent="0.3">
      <c r="A49" s="1"/>
      <c r="B49" s="115"/>
      <c r="C49" s="117" t="s">
        <v>122</v>
      </c>
      <c r="D49" s="25" t="s">
        <v>62</v>
      </c>
      <c r="E49" s="25" t="s">
        <v>31</v>
      </c>
      <c r="F49" s="25">
        <v>30</v>
      </c>
      <c r="G49" s="25">
        <v>116.58</v>
      </c>
      <c r="H49" s="25"/>
      <c r="I49" s="25">
        <f t="shared" si="16"/>
        <v>3.89</v>
      </c>
      <c r="J49" s="25"/>
      <c r="K49" s="25" t="s">
        <v>87</v>
      </c>
      <c r="L49" s="25">
        <v>0.02</v>
      </c>
      <c r="M49" s="26">
        <f t="shared" si="19"/>
        <v>0.04</v>
      </c>
      <c r="N49" s="24">
        <f t="shared" si="18"/>
        <v>0.6</v>
      </c>
      <c r="O49" s="27">
        <f t="shared" si="2"/>
        <v>5</v>
      </c>
      <c r="P49" s="24">
        <f t="shared" si="4"/>
        <v>1.2</v>
      </c>
      <c r="Q49" s="27">
        <f t="shared" si="5"/>
        <v>10</v>
      </c>
      <c r="R49" s="28">
        <f t="shared" si="20"/>
        <v>14.6</v>
      </c>
      <c r="S49" s="29">
        <f t="shared" si="14"/>
        <v>121.66666666666667</v>
      </c>
      <c r="T49" s="1"/>
      <c r="U49" s="1"/>
      <c r="V49" s="5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</row>
    <row r="50" spans="1:647" s="30" customFormat="1" x14ac:dyDescent="0.3">
      <c r="A50" s="1"/>
      <c r="B50" s="115"/>
      <c r="C50" s="111"/>
      <c r="D50" s="25" t="s">
        <v>63</v>
      </c>
      <c r="E50" s="25" t="s">
        <v>31</v>
      </c>
      <c r="F50" s="25">
        <v>30</v>
      </c>
      <c r="G50" s="25"/>
      <c r="H50" s="25"/>
      <c r="I50" s="25"/>
      <c r="J50" s="25"/>
      <c r="K50" s="25" t="s">
        <v>87</v>
      </c>
      <c r="L50" s="25">
        <v>0.02</v>
      </c>
      <c r="M50" s="26">
        <f t="shared" si="19"/>
        <v>0.04</v>
      </c>
      <c r="N50" s="24">
        <f t="shared" si="18"/>
        <v>0.6</v>
      </c>
      <c r="O50" s="27">
        <f t="shared" si="2"/>
        <v>5</v>
      </c>
      <c r="P50" s="24">
        <f t="shared" si="4"/>
        <v>1.2</v>
      </c>
      <c r="Q50" s="27">
        <f t="shared" si="5"/>
        <v>10</v>
      </c>
      <c r="R50" s="28">
        <f t="shared" si="20"/>
        <v>14.6</v>
      </c>
      <c r="S50" s="29">
        <f t="shared" si="14"/>
        <v>121.66666666666667</v>
      </c>
      <c r="T50" s="1"/>
      <c r="U50" s="1"/>
      <c r="V50" s="5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</row>
    <row r="51" spans="1:647" s="62" customFormat="1" x14ac:dyDescent="0.3">
      <c r="A51" s="1"/>
      <c r="B51" s="115"/>
      <c r="C51" s="117" t="s">
        <v>123</v>
      </c>
      <c r="D51" s="64" t="s">
        <v>60</v>
      </c>
      <c r="E51" s="64" t="s">
        <v>32</v>
      </c>
      <c r="F51" s="64">
        <v>120</v>
      </c>
      <c r="G51" s="64">
        <v>91.7</v>
      </c>
      <c r="H51" s="64">
        <f>0.3*G51</f>
        <v>27.51</v>
      </c>
      <c r="I51" s="64">
        <f t="shared" ref="I51:I61" si="21">ROUND(G51/F51,2)</f>
        <v>0.76</v>
      </c>
      <c r="J51" s="64">
        <f>ROUND(H51/F51,2)</f>
        <v>0.23</v>
      </c>
      <c r="K51" s="64" t="s">
        <v>87</v>
      </c>
      <c r="L51" s="64">
        <v>0.02</v>
      </c>
      <c r="M51" s="66">
        <f t="shared" si="19"/>
        <v>0.04</v>
      </c>
      <c r="N51" s="63">
        <f t="shared" si="18"/>
        <v>2.4</v>
      </c>
      <c r="O51" s="67">
        <f t="shared" si="2"/>
        <v>20</v>
      </c>
      <c r="P51" s="63">
        <f t="shared" si="4"/>
        <v>1.2</v>
      </c>
      <c r="Q51" s="67">
        <f t="shared" si="5"/>
        <v>10</v>
      </c>
      <c r="R51" s="68">
        <f t="shared" si="20"/>
        <v>14.6</v>
      </c>
      <c r="S51" s="69">
        <f t="shared" si="14"/>
        <v>121.66666666666667</v>
      </c>
      <c r="T51" s="1"/>
      <c r="U51" s="1"/>
      <c r="V51" s="5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</row>
    <row r="52" spans="1:647" s="62" customFormat="1" x14ac:dyDescent="0.3">
      <c r="A52" s="1"/>
      <c r="B52" s="115"/>
      <c r="C52" s="111"/>
      <c r="D52" s="64" t="s">
        <v>61</v>
      </c>
      <c r="E52" s="64" t="s">
        <v>32</v>
      </c>
      <c r="F52" s="64">
        <v>120</v>
      </c>
      <c r="G52" s="64">
        <v>115.86</v>
      </c>
      <c r="H52" s="64"/>
      <c r="I52" s="64">
        <f t="shared" si="21"/>
        <v>0.97</v>
      </c>
      <c r="J52" s="64"/>
      <c r="K52" s="64" t="s">
        <v>87</v>
      </c>
      <c r="L52" s="64">
        <v>0.02</v>
      </c>
      <c r="M52" s="66">
        <f t="shared" si="19"/>
        <v>0.04</v>
      </c>
      <c r="N52" s="63">
        <f t="shared" si="18"/>
        <v>2.4</v>
      </c>
      <c r="O52" s="67">
        <f t="shared" si="2"/>
        <v>20</v>
      </c>
      <c r="P52" s="63">
        <f t="shared" si="4"/>
        <v>1.2</v>
      </c>
      <c r="Q52" s="67">
        <f t="shared" si="5"/>
        <v>10</v>
      </c>
      <c r="R52" s="68">
        <f t="shared" si="20"/>
        <v>14.6</v>
      </c>
      <c r="S52" s="69">
        <f t="shared" si="14"/>
        <v>121.66666666666667</v>
      </c>
      <c r="T52" s="1"/>
      <c r="U52" s="1"/>
      <c r="V52" s="5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</row>
    <row r="53" spans="1:647" s="23" customFormat="1" x14ac:dyDescent="0.3">
      <c r="A53" s="1"/>
      <c r="B53" s="115"/>
      <c r="C53" s="117" t="s">
        <v>124</v>
      </c>
      <c r="D53" s="31" t="s">
        <v>97</v>
      </c>
      <c r="E53" s="31" t="s">
        <v>33</v>
      </c>
      <c r="F53" s="31">
        <v>120</v>
      </c>
      <c r="G53" s="31">
        <v>115.74</v>
      </c>
      <c r="H53" s="31"/>
      <c r="I53" s="31">
        <f t="shared" si="21"/>
        <v>0.96</v>
      </c>
      <c r="J53" s="31"/>
      <c r="K53" s="31" t="s">
        <v>87</v>
      </c>
      <c r="L53" s="31">
        <v>0.5</v>
      </c>
      <c r="M53" s="32">
        <f t="shared" si="19"/>
        <v>1</v>
      </c>
      <c r="N53" s="33">
        <f t="shared" si="18"/>
        <v>60</v>
      </c>
      <c r="O53" s="34">
        <f t="shared" si="2"/>
        <v>500</v>
      </c>
      <c r="P53" s="33">
        <f t="shared" si="4"/>
        <v>30</v>
      </c>
      <c r="Q53" s="34">
        <f t="shared" si="5"/>
        <v>250</v>
      </c>
      <c r="R53" s="35">
        <f t="shared" si="20"/>
        <v>365</v>
      </c>
      <c r="S53" s="36">
        <f t="shared" si="14"/>
        <v>3041.6666666666665</v>
      </c>
      <c r="T53" s="1"/>
      <c r="U53" s="1"/>
      <c r="V53" s="5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</row>
    <row r="54" spans="1:647" s="23" customFormat="1" x14ac:dyDescent="0.3">
      <c r="A54" s="1"/>
      <c r="B54" s="115"/>
      <c r="C54" s="111"/>
      <c r="D54" s="31" t="s">
        <v>98</v>
      </c>
      <c r="E54" s="31" t="s">
        <v>33</v>
      </c>
      <c r="F54" s="31">
        <v>120</v>
      </c>
      <c r="G54" s="31">
        <v>139.9</v>
      </c>
      <c r="H54" s="31"/>
      <c r="I54" s="31">
        <f t="shared" si="21"/>
        <v>1.17</v>
      </c>
      <c r="J54" s="31"/>
      <c r="K54" s="31" t="s">
        <v>87</v>
      </c>
      <c r="L54" s="31">
        <v>0.5</v>
      </c>
      <c r="M54" s="32">
        <f>L54*2</f>
        <v>1</v>
      </c>
      <c r="N54" s="33">
        <f t="shared" si="18"/>
        <v>60</v>
      </c>
      <c r="O54" s="34">
        <f t="shared" si="2"/>
        <v>500</v>
      </c>
      <c r="P54" s="33">
        <f t="shared" si="4"/>
        <v>30</v>
      </c>
      <c r="Q54" s="34">
        <f t="shared" si="5"/>
        <v>250</v>
      </c>
      <c r="R54" s="35">
        <f t="shared" si="20"/>
        <v>365</v>
      </c>
      <c r="S54" s="36">
        <f t="shared" si="14"/>
        <v>3041.6666666666665</v>
      </c>
      <c r="T54" s="1"/>
      <c r="U54" s="1"/>
      <c r="V54" s="5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</row>
    <row r="55" spans="1:647" s="30" customFormat="1" x14ac:dyDescent="0.3">
      <c r="A55" s="1"/>
      <c r="B55" s="115"/>
      <c r="C55" s="117" t="s">
        <v>125</v>
      </c>
      <c r="D55" s="25" t="s">
        <v>99</v>
      </c>
      <c r="E55" s="25" t="s">
        <v>100</v>
      </c>
      <c r="F55" s="25">
        <v>30</v>
      </c>
      <c r="G55" s="25">
        <v>80</v>
      </c>
      <c r="H55" s="25"/>
      <c r="I55" s="25">
        <f t="shared" si="21"/>
        <v>2.67</v>
      </c>
      <c r="J55" s="25"/>
      <c r="K55" s="25" t="s">
        <v>137</v>
      </c>
      <c r="L55" s="25">
        <v>0.02</v>
      </c>
      <c r="M55" s="26">
        <f t="shared" si="19"/>
        <v>0.04</v>
      </c>
      <c r="N55" s="24">
        <f t="shared" si="18"/>
        <v>0.6</v>
      </c>
      <c r="O55" s="27">
        <f t="shared" si="2"/>
        <v>5</v>
      </c>
      <c r="P55" s="24">
        <f t="shared" si="4"/>
        <v>1.2</v>
      </c>
      <c r="Q55" s="27">
        <f t="shared" si="5"/>
        <v>10</v>
      </c>
      <c r="R55" s="28">
        <f t="shared" si="20"/>
        <v>14.6</v>
      </c>
      <c r="S55" s="29">
        <f t="shared" si="14"/>
        <v>121.66666666666667</v>
      </c>
      <c r="T55" s="1"/>
      <c r="U55" s="1"/>
      <c r="V55" s="5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</row>
    <row r="56" spans="1:647" s="30" customFormat="1" x14ac:dyDescent="0.3">
      <c r="A56" s="1"/>
      <c r="B56" s="115"/>
      <c r="C56" s="120"/>
      <c r="D56" s="25" t="s">
        <v>101</v>
      </c>
      <c r="E56" s="25" t="s">
        <v>100</v>
      </c>
      <c r="F56" s="25">
        <v>30</v>
      </c>
      <c r="G56" s="25">
        <v>80</v>
      </c>
      <c r="H56" s="25"/>
      <c r="I56" s="25">
        <f t="shared" si="21"/>
        <v>2.67</v>
      </c>
      <c r="J56" s="25"/>
      <c r="K56" s="25" t="s">
        <v>137</v>
      </c>
      <c r="L56" s="25">
        <v>0.02</v>
      </c>
      <c r="M56" s="26">
        <f t="shared" si="19"/>
        <v>0.04</v>
      </c>
      <c r="N56" s="24">
        <f t="shared" si="18"/>
        <v>0.6</v>
      </c>
      <c r="O56" s="27">
        <f t="shared" si="2"/>
        <v>5</v>
      </c>
      <c r="P56" s="24">
        <f t="shared" si="4"/>
        <v>1.2</v>
      </c>
      <c r="Q56" s="27">
        <f t="shared" si="5"/>
        <v>10</v>
      </c>
      <c r="R56" s="28">
        <f t="shared" si="20"/>
        <v>14.6</v>
      </c>
      <c r="S56" s="29">
        <f t="shared" si="14"/>
        <v>121.66666666666667</v>
      </c>
      <c r="T56" s="1"/>
      <c r="U56" s="1"/>
      <c r="V56" s="5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</row>
    <row r="57" spans="1:647" s="97" customFormat="1" ht="13.5" thickBot="1" x14ac:dyDescent="0.35">
      <c r="A57" s="1"/>
      <c r="B57" s="116"/>
      <c r="C57" s="121"/>
      <c r="D57" s="92" t="s">
        <v>102</v>
      </c>
      <c r="E57" s="92" t="s">
        <v>100</v>
      </c>
      <c r="F57" s="92">
        <v>30</v>
      </c>
      <c r="G57" s="92">
        <v>80</v>
      </c>
      <c r="H57" s="92"/>
      <c r="I57" s="92">
        <f t="shared" si="21"/>
        <v>2.67</v>
      </c>
      <c r="J57" s="92"/>
      <c r="K57" s="92" t="s">
        <v>137</v>
      </c>
      <c r="L57" s="92">
        <v>0.02</v>
      </c>
      <c r="M57" s="93">
        <f t="shared" si="19"/>
        <v>0.04</v>
      </c>
      <c r="N57" s="91">
        <f t="shared" si="18"/>
        <v>0.6</v>
      </c>
      <c r="O57" s="94">
        <f t="shared" si="2"/>
        <v>5</v>
      </c>
      <c r="P57" s="91">
        <f t="shared" si="4"/>
        <v>1.2</v>
      </c>
      <c r="Q57" s="94">
        <f t="shared" si="5"/>
        <v>10</v>
      </c>
      <c r="R57" s="95">
        <f>M57*365</f>
        <v>14.6</v>
      </c>
      <c r="S57" s="96">
        <f t="shared" si="14"/>
        <v>121.66666666666667</v>
      </c>
      <c r="T57" s="1"/>
      <c r="U57" s="1"/>
      <c r="V57" s="5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44"/>
      <c r="HV57" s="44"/>
      <c r="HW57" s="44"/>
      <c r="HX57" s="44"/>
      <c r="HY57" s="44"/>
      <c r="HZ57" s="44"/>
      <c r="IA57" s="44"/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/>
      <c r="IP57" s="44"/>
      <c r="IQ57" s="44"/>
      <c r="IR57" s="44"/>
      <c r="IS57" s="44"/>
      <c r="IT57" s="44"/>
      <c r="IU57" s="44"/>
      <c r="IV57" s="44"/>
      <c r="IW57" s="44"/>
      <c r="IX57" s="44"/>
      <c r="IY57" s="44"/>
      <c r="IZ57" s="44"/>
      <c r="JA57" s="44"/>
      <c r="JB57" s="44"/>
      <c r="JC57" s="44"/>
      <c r="JD57" s="44"/>
      <c r="JE57" s="44"/>
      <c r="JF57" s="44"/>
      <c r="JG57" s="44"/>
      <c r="JH57" s="44"/>
      <c r="JI57" s="44"/>
      <c r="JJ57" s="44"/>
      <c r="JK57" s="44"/>
      <c r="JL57" s="44"/>
      <c r="JM57" s="44"/>
      <c r="JN57" s="44"/>
      <c r="JO57" s="44"/>
      <c r="JP57" s="44"/>
      <c r="JQ57" s="44"/>
      <c r="JR57" s="44"/>
      <c r="JS57" s="44"/>
      <c r="JT57" s="44"/>
      <c r="JU57" s="44"/>
      <c r="JV57" s="44"/>
      <c r="JW57" s="44"/>
      <c r="JX57" s="44"/>
      <c r="JY57" s="44"/>
      <c r="JZ57" s="44"/>
      <c r="KA57" s="44"/>
      <c r="KB57" s="44"/>
      <c r="KC57" s="44"/>
      <c r="KD57" s="44"/>
      <c r="KE57" s="44"/>
      <c r="KF57" s="44"/>
      <c r="KG57" s="44"/>
      <c r="KH57" s="44"/>
      <c r="KI57" s="44"/>
      <c r="KJ57" s="44"/>
      <c r="KK57" s="44"/>
      <c r="KL57" s="44"/>
      <c r="KM57" s="44"/>
      <c r="KN57" s="44"/>
      <c r="KO57" s="44"/>
      <c r="KP57" s="44"/>
      <c r="KQ57" s="44"/>
      <c r="KR57" s="44"/>
      <c r="KS57" s="44"/>
      <c r="KT57" s="44"/>
      <c r="KU57" s="44"/>
      <c r="KV57" s="44"/>
      <c r="KW57" s="44"/>
      <c r="KX57" s="44"/>
      <c r="KY57" s="44"/>
      <c r="KZ57" s="44"/>
      <c r="LA57" s="44"/>
      <c r="LB57" s="44"/>
      <c r="LC57" s="44"/>
      <c r="LD57" s="44"/>
      <c r="LE57" s="44"/>
      <c r="LF57" s="44"/>
      <c r="LG57" s="44"/>
      <c r="LH57" s="44"/>
      <c r="LI57" s="44"/>
      <c r="LJ57" s="44"/>
      <c r="LK57" s="44"/>
      <c r="LL57" s="44"/>
      <c r="LM57" s="44"/>
      <c r="LN57" s="44"/>
      <c r="LO57" s="44"/>
      <c r="LP57" s="44"/>
      <c r="LQ57" s="44"/>
      <c r="LR57" s="44"/>
      <c r="LS57" s="44"/>
      <c r="LT57" s="44"/>
      <c r="LU57" s="44"/>
      <c r="LV57" s="44"/>
      <c r="LW57" s="44"/>
      <c r="LX57" s="44"/>
      <c r="LY57" s="44"/>
      <c r="LZ57" s="44"/>
      <c r="MA57" s="44"/>
      <c r="MB57" s="44"/>
      <c r="MC57" s="44"/>
      <c r="MD57" s="44"/>
      <c r="ME57" s="44"/>
      <c r="MF57" s="44"/>
      <c r="MG57" s="44"/>
      <c r="MH57" s="44"/>
      <c r="MI57" s="44"/>
      <c r="MJ57" s="44"/>
      <c r="MK57" s="44"/>
      <c r="ML57" s="44"/>
      <c r="MM57" s="44"/>
      <c r="MN57" s="44"/>
      <c r="MO57" s="44"/>
      <c r="MP57" s="44"/>
      <c r="MQ57" s="44"/>
      <c r="MR57" s="44"/>
      <c r="MS57" s="44"/>
      <c r="MT57" s="44"/>
      <c r="MU57" s="44"/>
      <c r="MV57" s="44"/>
      <c r="MW57" s="44"/>
      <c r="MX57" s="44"/>
      <c r="MY57" s="44"/>
      <c r="MZ57" s="44"/>
      <c r="NA57" s="44"/>
      <c r="NB57" s="44"/>
      <c r="NC57" s="44"/>
      <c r="ND57" s="44"/>
      <c r="NE57" s="44"/>
      <c r="NF57" s="44"/>
      <c r="NG57" s="44"/>
      <c r="NH57" s="44"/>
      <c r="NI57" s="44"/>
      <c r="NJ57" s="44"/>
      <c r="NK57" s="44"/>
      <c r="NL57" s="44"/>
      <c r="NM57" s="44"/>
      <c r="NN57" s="44"/>
      <c r="NO57" s="44"/>
      <c r="NP57" s="44"/>
      <c r="NQ57" s="44"/>
      <c r="NR57" s="44"/>
      <c r="NS57" s="44"/>
      <c r="NT57" s="44"/>
      <c r="NU57" s="44"/>
      <c r="NV57" s="44"/>
      <c r="NW57" s="44"/>
      <c r="NX57" s="44"/>
      <c r="NY57" s="44"/>
      <c r="NZ57" s="44"/>
      <c r="OA57" s="44"/>
      <c r="OB57" s="44"/>
      <c r="OC57" s="44"/>
      <c r="OD57" s="44"/>
      <c r="OE57" s="44"/>
      <c r="OF57" s="44"/>
      <c r="OG57" s="44"/>
      <c r="OH57" s="44"/>
      <c r="OI57" s="44"/>
      <c r="OJ57" s="44"/>
      <c r="OK57" s="44"/>
      <c r="OL57" s="44"/>
      <c r="OM57" s="44"/>
      <c r="ON57" s="44"/>
      <c r="OO57" s="44"/>
      <c r="OP57" s="44"/>
      <c r="OQ57" s="44"/>
      <c r="OR57" s="44"/>
      <c r="OS57" s="44"/>
      <c r="OT57" s="44"/>
      <c r="OU57" s="44"/>
      <c r="OV57" s="44"/>
      <c r="OW57" s="44"/>
      <c r="OX57" s="44"/>
      <c r="OY57" s="44"/>
      <c r="OZ57" s="44"/>
      <c r="PA57" s="44"/>
      <c r="PB57" s="44"/>
      <c r="PC57" s="44"/>
      <c r="PD57" s="44"/>
      <c r="PE57" s="44"/>
      <c r="PF57" s="44"/>
      <c r="PG57" s="44"/>
      <c r="PH57" s="44"/>
      <c r="PI57" s="44"/>
      <c r="PJ57" s="44"/>
      <c r="PK57" s="44"/>
      <c r="PL57" s="44"/>
      <c r="PM57" s="44"/>
      <c r="PN57" s="44"/>
      <c r="PO57" s="44"/>
      <c r="PP57" s="44"/>
      <c r="PQ57" s="44"/>
      <c r="PR57" s="44"/>
      <c r="PS57" s="44"/>
      <c r="PT57" s="44"/>
      <c r="PU57" s="44"/>
      <c r="PV57" s="44"/>
      <c r="PW57" s="44"/>
      <c r="PX57" s="44"/>
      <c r="PY57" s="44"/>
      <c r="PZ57" s="44"/>
      <c r="QA57" s="44"/>
      <c r="QB57" s="44"/>
      <c r="QC57" s="44"/>
      <c r="QD57" s="44"/>
      <c r="QE57" s="44"/>
      <c r="QF57" s="44"/>
      <c r="QG57" s="44"/>
      <c r="QH57" s="44"/>
      <c r="QI57" s="44"/>
      <c r="QJ57" s="44"/>
      <c r="QK57" s="44"/>
      <c r="QL57" s="44"/>
      <c r="QM57" s="44"/>
      <c r="QN57" s="44"/>
      <c r="QO57" s="44"/>
      <c r="QP57" s="44"/>
      <c r="QQ57" s="44"/>
      <c r="QR57" s="44"/>
      <c r="QS57" s="44"/>
      <c r="QT57" s="44"/>
      <c r="QU57" s="44"/>
      <c r="QV57" s="44"/>
      <c r="QW57" s="44"/>
      <c r="QX57" s="44"/>
      <c r="QY57" s="44"/>
      <c r="QZ57" s="44"/>
      <c r="RA57" s="44"/>
      <c r="RB57" s="44"/>
      <c r="RC57" s="44"/>
      <c r="RD57" s="44"/>
      <c r="RE57" s="44"/>
      <c r="RF57" s="44"/>
      <c r="RG57" s="44"/>
      <c r="RH57" s="44"/>
      <c r="RI57" s="44"/>
      <c r="RJ57" s="44"/>
      <c r="RK57" s="44"/>
      <c r="RL57" s="44"/>
      <c r="RM57" s="44"/>
      <c r="RN57" s="44"/>
      <c r="RO57" s="44"/>
      <c r="RP57" s="44"/>
      <c r="RQ57" s="44"/>
      <c r="RR57" s="44"/>
      <c r="RS57" s="44"/>
      <c r="RT57" s="44"/>
      <c r="RU57" s="44"/>
      <c r="RV57" s="44"/>
      <c r="RW57" s="44"/>
      <c r="RX57" s="44"/>
      <c r="RY57" s="44"/>
      <c r="RZ57" s="44"/>
      <c r="SA57" s="44"/>
      <c r="SB57" s="44"/>
      <c r="SC57" s="44"/>
      <c r="SD57" s="44"/>
      <c r="SE57" s="44"/>
      <c r="SF57" s="44"/>
      <c r="SG57" s="44"/>
      <c r="SH57" s="44"/>
      <c r="SI57" s="44"/>
      <c r="SJ57" s="44"/>
      <c r="SK57" s="44"/>
      <c r="SL57" s="44"/>
      <c r="SM57" s="44"/>
      <c r="SN57" s="44"/>
      <c r="SO57" s="44"/>
      <c r="SP57" s="44"/>
      <c r="SQ57" s="44"/>
      <c r="SR57" s="44"/>
      <c r="SS57" s="44"/>
      <c r="ST57" s="44"/>
      <c r="SU57" s="44"/>
      <c r="SV57" s="44"/>
      <c r="SW57" s="44"/>
      <c r="SX57" s="44"/>
      <c r="SY57" s="44"/>
      <c r="SZ57" s="44"/>
      <c r="TA57" s="44"/>
      <c r="TB57" s="44"/>
      <c r="TC57" s="44"/>
      <c r="TD57" s="44"/>
      <c r="TE57" s="44"/>
      <c r="TF57" s="44"/>
      <c r="TG57" s="44"/>
      <c r="TH57" s="44"/>
      <c r="TI57" s="44"/>
      <c r="TJ57" s="44"/>
      <c r="TK57" s="44"/>
      <c r="TL57" s="44"/>
      <c r="TM57" s="44"/>
      <c r="TN57" s="44"/>
      <c r="TO57" s="44"/>
      <c r="TP57" s="44"/>
      <c r="TQ57" s="44"/>
      <c r="TR57" s="44"/>
      <c r="TS57" s="44"/>
      <c r="TT57" s="44"/>
      <c r="TU57" s="44"/>
      <c r="TV57" s="44"/>
      <c r="TW57" s="44"/>
      <c r="TX57" s="44"/>
      <c r="TY57" s="44"/>
      <c r="TZ57" s="44"/>
      <c r="UA57" s="44"/>
      <c r="UB57" s="44"/>
      <c r="UC57" s="44"/>
      <c r="UD57" s="44"/>
      <c r="UE57" s="44"/>
      <c r="UF57" s="44"/>
      <c r="UG57" s="44"/>
      <c r="UH57" s="44"/>
      <c r="UI57" s="44"/>
      <c r="UJ57" s="44"/>
      <c r="UK57" s="44"/>
      <c r="UL57" s="44"/>
      <c r="UM57" s="44"/>
      <c r="UN57" s="44"/>
      <c r="UO57" s="44"/>
      <c r="UP57" s="44"/>
      <c r="UQ57" s="44"/>
      <c r="UR57" s="44"/>
      <c r="US57" s="44"/>
      <c r="UT57" s="44"/>
      <c r="UU57" s="44"/>
      <c r="UV57" s="44"/>
      <c r="UW57" s="44"/>
      <c r="UX57" s="44"/>
      <c r="UY57" s="44"/>
      <c r="UZ57" s="44"/>
      <c r="VA57" s="44"/>
      <c r="VB57" s="44"/>
      <c r="VC57" s="44"/>
      <c r="VD57" s="44"/>
      <c r="VE57" s="44"/>
      <c r="VF57" s="44"/>
      <c r="VG57" s="44"/>
      <c r="VH57" s="44"/>
      <c r="VI57" s="44"/>
      <c r="VJ57" s="44"/>
      <c r="VK57" s="44"/>
      <c r="VL57" s="44"/>
      <c r="VM57" s="44"/>
      <c r="VN57" s="44"/>
      <c r="VO57" s="44"/>
      <c r="VP57" s="44"/>
      <c r="VQ57" s="44"/>
      <c r="VR57" s="44"/>
      <c r="VS57" s="44"/>
      <c r="VT57" s="44"/>
      <c r="VU57" s="44"/>
      <c r="VV57" s="44"/>
      <c r="VW57" s="44"/>
      <c r="VX57" s="44"/>
      <c r="VY57" s="44"/>
      <c r="VZ57" s="44"/>
      <c r="WA57" s="44"/>
      <c r="WB57" s="44"/>
      <c r="WC57" s="44"/>
      <c r="WD57" s="44"/>
      <c r="WE57" s="44"/>
      <c r="WF57" s="44"/>
      <c r="WG57" s="44"/>
      <c r="WH57" s="44"/>
      <c r="WI57" s="44"/>
      <c r="WJ57" s="44"/>
      <c r="WK57" s="44"/>
      <c r="WL57" s="44"/>
      <c r="WM57" s="44"/>
      <c r="WN57" s="44"/>
      <c r="WO57" s="44"/>
      <c r="WP57" s="44"/>
      <c r="WQ57" s="44"/>
      <c r="WR57" s="44"/>
      <c r="WS57" s="44"/>
      <c r="WT57" s="44"/>
      <c r="WU57" s="44"/>
      <c r="WV57" s="44"/>
      <c r="WW57" s="44"/>
      <c r="WX57" s="44"/>
      <c r="WY57" s="44"/>
      <c r="WZ57" s="44"/>
      <c r="XA57" s="44"/>
      <c r="XB57" s="44"/>
      <c r="XC57" s="44"/>
      <c r="XD57" s="44"/>
      <c r="XE57" s="44"/>
      <c r="XF57" s="44"/>
      <c r="XG57" s="44"/>
      <c r="XH57" s="44"/>
      <c r="XI57" s="44"/>
      <c r="XJ57" s="44"/>
      <c r="XK57" s="44"/>
      <c r="XL57" s="44"/>
      <c r="XM57" s="44"/>
      <c r="XN57" s="44"/>
      <c r="XO57" s="44"/>
      <c r="XP57" s="44"/>
      <c r="XQ57" s="44"/>
      <c r="XR57" s="44"/>
      <c r="XS57" s="44"/>
      <c r="XT57" s="44"/>
      <c r="XU57" s="44"/>
      <c r="XV57" s="44"/>
      <c r="XW57" s="44"/>
    </row>
    <row r="58" spans="1:647" s="30" customFormat="1" x14ac:dyDescent="0.3">
      <c r="A58" s="1"/>
      <c r="B58" s="114" t="s">
        <v>34</v>
      </c>
      <c r="C58" s="98" t="s">
        <v>127</v>
      </c>
      <c r="D58" s="85" t="s">
        <v>72</v>
      </c>
      <c r="E58" s="85" t="s">
        <v>35</v>
      </c>
      <c r="F58" s="85">
        <v>30</v>
      </c>
      <c r="G58" s="85">
        <v>115.02</v>
      </c>
      <c r="H58" s="85"/>
      <c r="I58" s="85">
        <f t="shared" si="21"/>
        <v>3.83</v>
      </c>
      <c r="J58" s="85"/>
      <c r="K58" s="85" t="s">
        <v>87</v>
      </c>
      <c r="L58" s="85">
        <v>0.02</v>
      </c>
      <c r="M58" s="86">
        <f>L58</f>
        <v>0.02</v>
      </c>
      <c r="N58" s="83">
        <f t="shared" si="18"/>
        <v>0.6</v>
      </c>
      <c r="O58" s="87">
        <f t="shared" si="2"/>
        <v>5</v>
      </c>
      <c r="P58" s="83">
        <f t="shared" si="4"/>
        <v>0.6</v>
      </c>
      <c r="Q58" s="87">
        <f t="shared" si="5"/>
        <v>5</v>
      </c>
      <c r="R58" s="88">
        <f>M58*365</f>
        <v>7.3</v>
      </c>
      <c r="S58" s="89">
        <f t="shared" si="14"/>
        <v>60.833333333333336</v>
      </c>
      <c r="T58" s="1"/>
      <c r="U58" s="1"/>
      <c r="V58" s="5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</row>
    <row r="59" spans="1:647" s="30" customFormat="1" x14ac:dyDescent="0.3">
      <c r="A59" s="1"/>
      <c r="B59" s="115"/>
      <c r="C59" s="99" t="s">
        <v>128</v>
      </c>
      <c r="D59" s="25" t="s">
        <v>70</v>
      </c>
      <c r="E59" s="25" t="s">
        <v>36</v>
      </c>
      <c r="F59" s="25">
        <v>30</v>
      </c>
      <c r="G59" s="25">
        <v>103.06</v>
      </c>
      <c r="H59" s="25"/>
      <c r="I59" s="25">
        <f t="shared" si="21"/>
        <v>3.44</v>
      </c>
      <c r="J59" s="25"/>
      <c r="K59" s="25" t="s">
        <v>87</v>
      </c>
      <c r="L59" s="25">
        <v>0.02</v>
      </c>
      <c r="M59" s="26">
        <f>L59</f>
        <v>0.02</v>
      </c>
      <c r="N59" s="24">
        <f t="shared" si="18"/>
        <v>0.6</v>
      </c>
      <c r="O59" s="27">
        <f t="shared" si="2"/>
        <v>5</v>
      </c>
      <c r="P59" s="24">
        <f t="shared" si="4"/>
        <v>0.6</v>
      </c>
      <c r="Q59" s="27">
        <f t="shared" si="5"/>
        <v>5</v>
      </c>
      <c r="R59" s="28">
        <f>M59*365</f>
        <v>7.3</v>
      </c>
      <c r="S59" s="29">
        <f t="shared" si="14"/>
        <v>60.833333333333336</v>
      </c>
      <c r="T59" s="1"/>
      <c r="U59" s="1"/>
      <c r="V59" s="5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</row>
    <row r="60" spans="1:647" s="62" customFormat="1" x14ac:dyDescent="0.3">
      <c r="A60" s="1"/>
      <c r="B60" s="115"/>
      <c r="C60" s="99" t="s">
        <v>129</v>
      </c>
      <c r="D60" s="64" t="s">
        <v>69</v>
      </c>
      <c r="E60" s="64" t="s">
        <v>43</v>
      </c>
      <c r="F60" s="64">
        <v>60</v>
      </c>
      <c r="G60" s="64">
        <v>82.28</v>
      </c>
      <c r="H60" s="64"/>
      <c r="I60" s="64">
        <f t="shared" si="21"/>
        <v>1.37</v>
      </c>
      <c r="J60" s="64"/>
      <c r="K60" s="64" t="s">
        <v>87</v>
      </c>
      <c r="L60" s="64">
        <v>0.02</v>
      </c>
      <c r="M60" s="66">
        <f>L60*2</f>
        <v>0.04</v>
      </c>
      <c r="N60" s="63">
        <f t="shared" si="18"/>
        <v>1.2</v>
      </c>
      <c r="O60" s="67">
        <f t="shared" si="2"/>
        <v>10</v>
      </c>
      <c r="P60" s="63">
        <f t="shared" si="4"/>
        <v>1.2</v>
      </c>
      <c r="Q60" s="67">
        <f t="shared" si="5"/>
        <v>10</v>
      </c>
      <c r="R60" s="68">
        <f>M60*365</f>
        <v>14.6</v>
      </c>
      <c r="S60" s="69">
        <f t="shared" si="14"/>
        <v>121.66666666666667</v>
      </c>
      <c r="T60" s="1"/>
      <c r="U60" s="1"/>
      <c r="V60" s="5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</row>
    <row r="61" spans="1:647" s="97" customFormat="1" ht="13.5" thickBot="1" x14ac:dyDescent="0.35">
      <c r="A61" s="1"/>
      <c r="B61" s="116"/>
      <c r="C61" s="100" t="s">
        <v>130</v>
      </c>
      <c r="D61" s="92" t="s">
        <v>71</v>
      </c>
      <c r="E61" s="92" t="s">
        <v>44</v>
      </c>
      <c r="F61" s="92">
        <v>60</v>
      </c>
      <c r="G61" s="92">
        <v>86.65</v>
      </c>
      <c r="H61" s="92"/>
      <c r="I61" s="92">
        <f t="shared" si="21"/>
        <v>1.44</v>
      </c>
      <c r="J61" s="92"/>
      <c r="K61" s="92" t="s">
        <v>87</v>
      </c>
      <c r="L61" s="92">
        <v>0.02</v>
      </c>
      <c r="M61" s="93">
        <f>L61*2</f>
        <v>0.04</v>
      </c>
      <c r="N61" s="91">
        <f t="shared" si="18"/>
        <v>1.2</v>
      </c>
      <c r="O61" s="94">
        <f t="shared" si="2"/>
        <v>10</v>
      </c>
      <c r="P61" s="91">
        <f t="shared" si="4"/>
        <v>1.2</v>
      </c>
      <c r="Q61" s="94">
        <f t="shared" si="5"/>
        <v>10</v>
      </c>
      <c r="R61" s="95">
        <f>M61*365</f>
        <v>14.6</v>
      </c>
      <c r="S61" s="96">
        <f t="shared" si="14"/>
        <v>121.66666666666667</v>
      </c>
      <c r="T61" s="1"/>
      <c r="U61" s="1"/>
      <c r="V61" s="5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  <c r="IT61" s="44"/>
      <c r="IU61" s="44"/>
      <c r="IV61" s="44"/>
      <c r="IW61" s="44"/>
      <c r="IX61" s="44"/>
      <c r="IY61" s="44"/>
      <c r="IZ61" s="44"/>
      <c r="JA61" s="44"/>
      <c r="JB61" s="44"/>
      <c r="JC61" s="44"/>
      <c r="JD61" s="44"/>
      <c r="JE61" s="44"/>
      <c r="JF61" s="44"/>
      <c r="JG61" s="44"/>
      <c r="JH61" s="44"/>
      <c r="JI61" s="44"/>
      <c r="JJ61" s="44"/>
      <c r="JK61" s="44"/>
      <c r="JL61" s="44"/>
      <c r="JM61" s="44"/>
      <c r="JN61" s="44"/>
      <c r="JO61" s="44"/>
      <c r="JP61" s="44"/>
      <c r="JQ61" s="44"/>
      <c r="JR61" s="44"/>
      <c r="JS61" s="44"/>
      <c r="JT61" s="44"/>
      <c r="JU61" s="44"/>
      <c r="JV61" s="44"/>
      <c r="JW61" s="44"/>
      <c r="JX61" s="44"/>
      <c r="JY61" s="44"/>
      <c r="JZ61" s="44"/>
      <c r="KA61" s="44"/>
      <c r="KB61" s="44"/>
      <c r="KC61" s="44"/>
      <c r="KD61" s="44"/>
      <c r="KE61" s="44"/>
      <c r="KF61" s="44"/>
      <c r="KG61" s="44"/>
      <c r="KH61" s="44"/>
      <c r="KI61" s="44"/>
      <c r="KJ61" s="44"/>
      <c r="KK61" s="44"/>
      <c r="KL61" s="44"/>
      <c r="KM61" s="44"/>
      <c r="KN61" s="44"/>
      <c r="KO61" s="44"/>
      <c r="KP61" s="44"/>
      <c r="KQ61" s="44"/>
      <c r="KR61" s="44"/>
      <c r="KS61" s="44"/>
      <c r="KT61" s="44"/>
      <c r="KU61" s="44"/>
      <c r="KV61" s="44"/>
      <c r="KW61" s="44"/>
      <c r="KX61" s="44"/>
      <c r="KY61" s="44"/>
      <c r="KZ61" s="44"/>
      <c r="LA61" s="44"/>
      <c r="LB61" s="44"/>
      <c r="LC61" s="44"/>
      <c r="LD61" s="44"/>
      <c r="LE61" s="44"/>
      <c r="LF61" s="44"/>
      <c r="LG61" s="44"/>
      <c r="LH61" s="44"/>
      <c r="LI61" s="44"/>
      <c r="LJ61" s="44"/>
      <c r="LK61" s="44"/>
      <c r="LL61" s="44"/>
      <c r="LM61" s="44"/>
      <c r="LN61" s="44"/>
      <c r="LO61" s="44"/>
      <c r="LP61" s="44"/>
      <c r="LQ61" s="44"/>
      <c r="LR61" s="44"/>
      <c r="LS61" s="44"/>
      <c r="LT61" s="44"/>
      <c r="LU61" s="44"/>
      <c r="LV61" s="44"/>
      <c r="LW61" s="44"/>
      <c r="LX61" s="44"/>
      <c r="LY61" s="44"/>
      <c r="LZ61" s="44"/>
      <c r="MA61" s="44"/>
      <c r="MB61" s="44"/>
      <c r="MC61" s="44"/>
      <c r="MD61" s="44"/>
      <c r="ME61" s="44"/>
      <c r="MF61" s="44"/>
      <c r="MG61" s="44"/>
      <c r="MH61" s="44"/>
      <c r="MI61" s="44"/>
      <c r="MJ61" s="44"/>
      <c r="MK61" s="44"/>
      <c r="ML61" s="44"/>
      <c r="MM61" s="44"/>
      <c r="MN61" s="44"/>
      <c r="MO61" s="44"/>
      <c r="MP61" s="44"/>
      <c r="MQ61" s="44"/>
      <c r="MR61" s="44"/>
      <c r="MS61" s="44"/>
      <c r="MT61" s="44"/>
      <c r="MU61" s="44"/>
      <c r="MV61" s="44"/>
      <c r="MW61" s="44"/>
      <c r="MX61" s="44"/>
      <c r="MY61" s="44"/>
      <c r="MZ61" s="44"/>
      <c r="NA61" s="44"/>
      <c r="NB61" s="44"/>
      <c r="NC61" s="44"/>
      <c r="ND61" s="44"/>
      <c r="NE61" s="44"/>
      <c r="NF61" s="44"/>
      <c r="NG61" s="44"/>
      <c r="NH61" s="44"/>
      <c r="NI61" s="44"/>
      <c r="NJ61" s="44"/>
      <c r="NK61" s="44"/>
      <c r="NL61" s="44"/>
      <c r="NM61" s="44"/>
      <c r="NN61" s="44"/>
      <c r="NO61" s="44"/>
      <c r="NP61" s="44"/>
      <c r="NQ61" s="44"/>
      <c r="NR61" s="44"/>
      <c r="NS61" s="44"/>
      <c r="NT61" s="44"/>
      <c r="NU61" s="44"/>
      <c r="NV61" s="44"/>
      <c r="NW61" s="44"/>
      <c r="NX61" s="44"/>
      <c r="NY61" s="44"/>
      <c r="NZ61" s="44"/>
      <c r="OA61" s="44"/>
      <c r="OB61" s="44"/>
      <c r="OC61" s="44"/>
      <c r="OD61" s="44"/>
      <c r="OE61" s="44"/>
      <c r="OF61" s="44"/>
      <c r="OG61" s="44"/>
      <c r="OH61" s="44"/>
      <c r="OI61" s="44"/>
      <c r="OJ61" s="44"/>
      <c r="OK61" s="44"/>
      <c r="OL61" s="44"/>
      <c r="OM61" s="44"/>
      <c r="ON61" s="44"/>
      <c r="OO61" s="44"/>
      <c r="OP61" s="44"/>
      <c r="OQ61" s="44"/>
      <c r="OR61" s="44"/>
      <c r="OS61" s="44"/>
      <c r="OT61" s="44"/>
      <c r="OU61" s="44"/>
      <c r="OV61" s="44"/>
      <c r="OW61" s="44"/>
      <c r="OX61" s="44"/>
      <c r="OY61" s="44"/>
      <c r="OZ61" s="44"/>
      <c r="PA61" s="44"/>
      <c r="PB61" s="44"/>
      <c r="PC61" s="44"/>
      <c r="PD61" s="44"/>
      <c r="PE61" s="44"/>
      <c r="PF61" s="44"/>
      <c r="PG61" s="44"/>
      <c r="PH61" s="44"/>
      <c r="PI61" s="44"/>
      <c r="PJ61" s="44"/>
      <c r="PK61" s="44"/>
      <c r="PL61" s="44"/>
      <c r="PM61" s="44"/>
      <c r="PN61" s="44"/>
      <c r="PO61" s="44"/>
      <c r="PP61" s="44"/>
      <c r="PQ61" s="44"/>
      <c r="PR61" s="44"/>
      <c r="PS61" s="44"/>
      <c r="PT61" s="44"/>
      <c r="PU61" s="44"/>
      <c r="PV61" s="44"/>
      <c r="PW61" s="44"/>
      <c r="PX61" s="44"/>
      <c r="PY61" s="44"/>
      <c r="PZ61" s="44"/>
      <c r="QA61" s="44"/>
      <c r="QB61" s="44"/>
      <c r="QC61" s="44"/>
      <c r="QD61" s="44"/>
      <c r="QE61" s="44"/>
      <c r="QF61" s="44"/>
      <c r="QG61" s="44"/>
      <c r="QH61" s="44"/>
      <c r="QI61" s="44"/>
      <c r="QJ61" s="44"/>
      <c r="QK61" s="44"/>
      <c r="QL61" s="44"/>
      <c r="QM61" s="44"/>
      <c r="QN61" s="44"/>
      <c r="QO61" s="44"/>
      <c r="QP61" s="44"/>
      <c r="QQ61" s="44"/>
      <c r="QR61" s="44"/>
      <c r="QS61" s="44"/>
      <c r="QT61" s="44"/>
      <c r="QU61" s="44"/>
      <c r="QV61" s="44"/>
      <c r="QW61" s="44"/>
      <c r="QX61" s="44"/>
      <c r="QY61" s="44"/>
      <c r="QZ61" s="44"/>
      <c r="RA61" s="44"/>
      <c r="RB61" s="44"/>
      <c r="RC61" s="44"/>
      <c r="RD61" s="44"/>
      <c r="RE61" s="44"/>
      <c r="RF61" s="44"/>
      <c r="RG61" s="44"/>
      <c r="RH61" s="44"/>
      <c r="RI61" s="44"/>
      <c r="RJ61" s="44"/>
      <c r="RK61" s="44"/>
      <c r="RL61" s="44"/>
      <c r="RM61" s="44"/>
      <c r="RN61" s="44"/>
      <c r="RO61" s="44"/>
      <c r="RP61" s="44"/>
      <c r="RQ61" s="44"/>
      <c r="RR61" s="44"/>
      <c r="RS61" s="44"/>
      <c r="RT61" s="44"/>
      <c r="RU61" s="44"/>
      <c r="RV61" s="44"/>
      <c r="RW61" s="44"/>
      <c r="RX61" s="44"/>
      <c r="RY61" s="44"/>
      <c r="RZ61" s="44"/>
      <c r="SA61" s="44"/>
      <c r="SB61" s="44"/>
      <c r="SC61" s="44"/>
      <c r="SD61" s="44"/>
      <c r="SE61" s="44"/>
      <c r="SF61" s="44"/>
      <c r="SG61" s="44"/>
      <c r="SH61" s="44"/>
      <c r="SI61" s="44"/>
      <c r="SJ61" s="44"/>
      <c r="SK61" s="44"/>
      <c r="SL61" s="44"/>
      <c r="SM61" s="44"/>
      <c r="SN61" s="44"/>
      <c r="SO61" s="44"/>
      <c r="SP61" s="44"/>
      <c r="SQ61" s="44"/>
      <c r="SR61" s="44"/>
      <c r="SS61" s="44"/>
      <c r="ST61" s="44"/>
      <c r="SU61" s="44"/>
      <c r="SV61" s="44"/>
      <c r="SW61" s="44"/>
      <c r="SX61" s="44"/>
      <c r="SY61" s="44"/>
      <c r="SZ61" s="44"/>
      <c r="TA61" s="44"/>
      <c r="TB61" s="44"/>
      <c r="TC61" s="44"/>
      <c r="TD61" s="44"/>
      <c r="TE61" s="44"/>
      <c r="TF61" s="44"/>
      <c r="TG61" s="44"/>
      <c r="TH61" s="44"/>
      <c r="TI61" s="44"/>
      <c r="TJ61" s="44"/>
      <c r="TK61" s="44"/>
      <c r="TL61" s="44"/>
      <c r="TM61" s="44"/>
      <c r="TN61" s="44"/>
      <c r="TO61" s="44"/>
      <c r="TP61" s="44"/>
      <c r="TQ61" s="44"/>
      <c r="TR61" s="44"/>
      <c r="TS61" s="44"/>
      <c r="TT61" s="44"/>
      <c r="TU61" s="44"/>
      <c r="TV61" s="44"/>
      <c r="TW61" s="44"/>
      <c r="TX61" s="44"/>
      <c r="TY61" s="44"/>
      <c r="TZ61" s="44"/>
      <c r="UA61" s="44"/>
      <c r="UB61" s="44"/>
      <c r="UC61" s="44"/>
      <c r="UD61" s="44"/>
      <c r="UE61" s="44"/>
      <c r="UF61" s="44"/>
      <c r="UG61" s="44"/>
      <c r="UH61" s="44"/>
      <c r="UI61" s="44"/>
      <c r="UJ61" s="44"/>
      <c r="UK61" s="44"/>
      <c r="UL61" s="44"/>
      <c r="UM61" s="44"/>
      <c r="UN61" s="44"/>
      <c r="UO61" s="44"/>
      <c r="UP61" s="44"/>
      <c r="UQ61" s="44"/>
      <c r="UR61" s="44"/>
      <c r="US61" s="44"/>
      <c r="UT61" s="44"/>
      <c r="UU61" s="44"/>
      <c r="UV61" s="44"/>
      <c r="UW61" s="44"/>
      <c r="UX61" s="44"/>
      <c r="UY61" s="44"/>
      <c r="UZ61" s="44"/>
      <c r="VA61" s="44"/>
      <c r="VB61" s="44"/>
      <c r="VC61" s="44"/>
      <c r="VD61" s="44"/>
      <c r="VE61" s="44"/>
      <c r="VF61" s="44"/>
      <c r="VG61" s="44"/>
      <c r="VH61" s="44"/>
      <c r="VI61" s="44"/>
      <c r="VJ61" s="44"/>
      <c r="VK61" s="44"/>
      <c r="VL61" s="44"/>
      <c r="VM61" s="44"/>
      <c r="VN61" s="44"/>
      <c r="VO61" s="44"/>
      <c r="VP61" s="44"/>
      <c r="VQ61" s="44"/>
      <c r="VR61" s="44"/>
      <c r="VS61" s="44"/>
      <c r="VT61" s="44"/>
      <c r="VU61" s="44"/>
      <c r="VV61" s="44"/>
      <c r="VW61" s="44"/>
      <c r="VX61" s="44"/>
      <c r="VY61" s="44"/>
      <c r="VZ61" s="44"/>
      <c r="WA61" s="44"/>
      <c r="WB61" s="44"/>
      <c r="WC61" s="44"/>
      <c r="WD61" s="44"/>
      <c r="WE61" s="44"/>
      <c r="WF61" s="44"/>
      <c r="WG61" s="44"/>
      <c r="WH61" s="44"/>
      <c r="WI61" s="44"/>
      <c r="WJ61" s="44"/>
      <c r="WK61" s="44"/>
      <c r="WL61" s="44"/>
      <c r="WM61" s="44"/>
      <c r="WN61" s="44"/>
      <c r="WO61" s="44"/>
      <c r="WP61" s="44"/>
      <c r="WQ61" s="44"/>
      <c r="WR61" s="44"/>
      <c r="WS61" s="44"/>
      <c r="WT61" s="44"/>
      <c r="WU61" s="44"/>
      <c r="WV61" s="44"/>
      <c r="WW61" s="44"/>
      <c r="WX61" s="44"/>
      <c r="WY61" s="44"/>
      <c r="WZ61" s="44"/>
      <c r="XA61" s="44"/>
      <c r="XB61" s="44"/>
      <c r="XC61" s="44"/>
      <c r="XD61" s="44"/>
      <c r="XE61" s="44"/>
      <c r="XF61" s="44"/>
      <c r="XG61" s="44"/>
      <c r="XH61" s="44"/>
      <c r="XI61" s="44"/>
      <c r="XJ61" s="44"/>
      <c r="XK61" s="44"/>
      <c r="XL61" s="44"/>
      <c r="XM61" s="44"/>
      <c r="XN61" s="44"/>
      <c r="XO61" s="44"/>
      <c r="XP61" s="44"/>
      <c r="XQ61" s="44"/>
      <c r="XR61" s="44"/>
      <c r="XS61" s="44"/>
      <c r="XT61" s="44"/>
      <c r="XU61" s="44"/>
      <c r="XV61" s="44"/>
      <c r="XW61" s="44"/>
    </row>
    <row r="62" spans="1:647" s="97" customFormat="1" ht="13.5" thickBot="1" x14ac:dyDescent="0.35">
      <c r="A62" s="1"/>
      <c r="B62" s="46" t="s">
        <v>39</v>
      </c>
      <c r="C62" s="102" t="s">
        <v>131</v>
      </c>
      <c r="D62" s="103" t="s">
        <v>49</v>
      </c>
      <c r="E62" s="103" t="s">
        <v>40</v>
      </c>
      <c r="F62" s="103">
        <v>120</v>
      </c>
      <c r="G62" s="103">
        <v>48.28</v>
      </c>
      <c r="H62" s="103">
        <v>9.31</v>
      </c>
      <c r="I62" s="103">
        <f t="shared" ref="I62:I65" si="22">ROUND(G62/F62,2)</f>
        <v>0.4</v>
      </c>
      <c r="J62" s="103">
        <f>ROUND(H62/F62,2)</f>
        <v>0.08</v>
      </c>
      <c r="K62" s="103" t="s">
        <v>136</v>
      </c>
      <c r="L62" s="103">
        <v>0.02</v>
      </c>
      <c r="M62" s="104"/>
      <c r="N62" s="105">
        <f t="shared" si="18"/>
        <v>2.4</v>
      </c>
      <c r="O62" s="106">
        <f t="shared" si="2"/>
        <v>20</v>
      </c>
      <c r="P62" s="105"/>
      <c r="Q62" s="106"/>
      <c r="R62" s="101"/>
      <c r="S62" s="107"/>
      <c r="T62" s="1"/>
      <c r="U62" s="1"/>
      <c r="V62" s="5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/>
      <c r="IJ62" s="44"/>
      <c r="IK62" s="44"/>
      <c r="IL62" s="44"/>
      <c r="IM62" s="44"/>
      <c r="IN62" s="44"/>
      <c r="IO62" s="44"/>
      <c r="IP62" s="44"/>
      <c r="IQ62" s="44"/>
      <c r="IR62" s="44"/>
      <c r="IS62" s="44"/>
      <c r="IT62" s="44"/>
      <c r="IU62" s="44"/>
      <c r="IV62" s="44"/>
      <c r="IW62" s="44"/>
      <c r="IX62" s="44"/>
      <c r="IY62" s="44"/>
      <c r="IZ62" s="44"/>
      <c r="JA62" s="44"/>
      <c r="JB62" s="44"/>
      <c r="JC62" s="44"/>
      <c r="JD62" s="44"/>
      <c r="JE62" s="44"/>
      <c r="JF62" s="44"/>
      <c r="JG62" s="44"/>
      <c r="JH62" s="44"/>
      <c r="JI62" s="44"/>
      <c r="JJ62" s="44"/>
      <c r="JK62" s="44"/>
      <c r="JL62" s="44"/>
      <c r="JM62" s="44"/>
      <c r="JN62" s="44"/>
      <c r="JO62" s="44"/>
      <c r="JP62" s="44"/>
      <c r="JQ62" s="44"/>
      <c r="JR62" s="44"/>
      <c r="JS62" s="44"/>
      <c r="JT62" s="44"/>
      <c r="JU62" s="44"/>
      <c r="JV62" s="44"/>
      <c r="JW62" s="44"/>
      <c r="JX62" s="44"/>
      <c r="JY62" s="44"/>
      <c r="JZ62" s="44"/>
      <c r="KA62" s="44"/>
      <c r="KB62" s="44"/>
      <c r="KC62" s="44"/>
      <c r="KD62" s="44"/>
      <c r="KE62" s="44"/>
      <c r="KF62" s="44"/>
      <c r="KG62" s="44"/>
      <c r="KH62" s="44"/>
      <c r="KI62" s="44"/>
      <c r="KJ62" s="44"/>
      <c r="KK62" s="44"/>
      <c r="KL62" s="44"/>
      <c r="KM62" s="44"/>
      <c r="KN62" s="44"/>
      <c r="KO62" s="44"/>
      <c r="KP62" s="44"/>
      <c r="KQ62" s="44"/>
      <c r="KR62" s="44"/>
      <c r="KS62" s="44"/>
      <c r="KT62" s="44"/>
      <c r="KU62" s="44"/>
      <c r="KV62" s="44"/>
      <c r="KW62" s="44"/>
      <c r="KX62" s="44"/>
      <c r="KY62" s="44"/>
      <c r="KZ62" s="44"/>
      <c r="LA62" s="44"/>
      <c r="LB62" s="44"/>
      <c r="LC62" s="44"/>
      <c r="LD62" s="44"/>
      <c r="LE62" s="44"/>
      <c r="LF62" s="44"/>
      <c r="LG62" s="44"/>
      <c r="LH62" s="44"/>
      <c r="LI62" s="44"/>
      <c r="LJ62" s="44"/>
      <c r="LK62" s="44"/>
      <c r="LL62" s="44"/>
      <c r="LM62" s="44"/>
      <c r="LN62" s="44"/>
      <c r="LO62" s="44"/>
      <c r="LP62" s="44"/>
      <c r="LQ62" s="44"/>
      <c r="LR62" s="44"/>
      <c r="LS62" s="44"/>
      <c r="LT62" s="44"/>
      <c r="LU62" s="44"/>
      <c r="LV62" s="44"/>
      <c r="LW62" s="44"/>
      <c r="LX62" s="44"/>
      <c r="LY62" s="44"/>
      <c r="LZ62" s="44"/>
      <c r="MA62" s="44"/>
      <c r="MB62" s="44"/>
      <c r="MC62" s="44"/>
      <c r="MD62" s="44"/>
      <c r="ME62" s="44"/>
      <c r="MF62" s="44"/>
      <c r="MG62" s="44"/>
      <c r="MH62" s="44"/>
      <c r="MI62" s="44"/>
      <c r="MJ62" s="44"/>
      <c r="MK62" s="44"/>
      <c r="ML62" s="44"/>
      <c r="MM62" s="44"/>
      <c r="MN62" s="44"/>
      <c r="MO62" s="44"/>
      <c r="MP62" s="44"/>
      <c r="MQ62" s="44"/>
      <c r="MR62" s="44"/>
      <c r="MS62" s="44"/>
      <c r="MT62" s="44"/>
      <c r="MU62" s="44"/>
      <c r="MV62" s="44"/>
      <c r="MW62" s="44"/>
      <c r="MX62" s="44"/>
      <c r="MY62" s="44"/>
      <c r="MZ62" s="44"/>
      <c r="NA62" s="44"/>
      <c r="NB62" s="44"/>
      <c r="NC62" s="44"/>
      <c r="ND62" s="44"/>
      <c r="NE62" s="44"/>
      <c r="NF62" s="44"/>
      <c r="NG62" s="44"/>
      <c r="NH62" s="44"/>
      <c r="NI62" s="44"/>
      <c r="NJ62" s="44"/>
      <c r="NK62" s="44"/>
      <c r="NL62" s="44"/>
      <c r="NM62" s="44"/>
      <c r="NN62" s="44"/>
      <c r="NO62" s="44"/>
      <c r="NP62" s="44"/>
      <c r="NQ62" s="44"/>
      <c r="NR62" s="44"/>
      <c r="NS62" s="44"/>
      <c r="NT62" s="44"/>
      <c r="NU62" s="44"/>
      <c r="NV62" s="44"/>
      <c r="NW62" s="44"/>
      <c r="NX62" s="44"/>
      <c r="NY62" s="44"/>
      <c r="NZ62" s="44"/>
      <c r="OA62" s="44"/>
      <c r="OB62" s="44"/>
      <c r="OC62" s="44"/>
      <c r="OD62" s="44"/>
      <c r="OE62" s="44"/>
      <c r="OF62" s="44"/>
      <c r="OG62" s="44"/>
      <c r="OH62" s="44"/>
      <c r="OI62" s="44"/>
      <c r="OJ62" s="44"/>
      <c r="OK62" s="44"/>
      <c r="OL62" s="44"/>
      <c r="OM62" s="44"/>
      <c r="ON62" s="44"/>
      <c r="OO62" s="44"/>
      <c r="OP62" s="44"/>
      <c r="OQ62" s="44"/>
      <c r="OR62" s="44"/>
      <c r="OS62" s="44"/>
      <c r="OT62" s="44"/>
      <c r="OU62" s="44"/>
      <c r="OV62" s="44"/>
      <c r="OW62" s="44"/>
      <c r="OX62" s="44"/>
      <c r="OY62" s="44"/>
      <c r="OZ62" s="44"/>
      <c r="PA62" s="44"/>
      <c r="PB62" s="44"/>
      <c r="PC62" s="44"/>
      <c r="PD62" s="44"/>
      <c r="PE62" s="44"/>
      <c r="PF62" s="44"/>
      <c r="PG62" s="44"/>
      <c r="PH62" s="44"/>
      <c r="PI62" s="44"/>
      <c r="PJ62" s="44"/>
      <c r="PK62" s="44"/>
      <c r="PL62" s="44"/>
      <c r="PM62" s="44"/>
      <c r="PN62" s="44"/>
      <c r="PO62" s="44"/>
      <c r="PP62" s="44"/>
      <c r="PQ62" s="44"/>
      <c r="PR62" s="44"/>
      <c r="PS62" s="44"/>
      <c r="PT62" s="44"/>
      <c r="PU62" s="44"/>
      <c r="PV62" s="44"/>
      <c r="PW62" s="44"/>
      <c r="PX62" s="44"/>
      <c r="PY62" s="44"/>
      <c r="PZ62" s="44"/>
      <c r="QA62" s="44"/>
      <c r="QB62" s="44"/>
      <c r="QC62" s="44"/>
      <c r="QD62" s="44"/>
      <c r="QE62" s="44"/>
      <c r="QF62" s="44"/>
      <c r="QG62" s="44"/>
      <c r="QH62" s="44"/>
      <c r="QI62" s="44"/>
      <c r="QJ62" s="44"/>
      <c r="QK62" s="44"/>
      <c r="QL62" s="44"/>
      <c r="QM62" s="44"/>
      <c r="QN62" s="44"/>
      <c r="QO62" s="44"/>
      <c r="QP62" s="44"/>
      <c r="QQ62" s="44"/>
      <c r="QR62" s="44"/>
      <c r="QS62" s="44"/>
      <c r="QT62" s="44"/>
      <c r="QU62" s="44"/>
      <c r="QV62" s="44"/>
      <c r="QW62" s="44"/>
      <c r="QX62" s="44"/>
      <c r="QY62" s="44"/>
      <c r="QZ62" s="44"/>
      <c r="RA62" s="44"/>
      <c r="RB62" s="44"/>
      <c r="RC62" s="44"/>
      <c r="RD62" s="44"/>
      <c r="RE62" s="44"/>
      <c r="RF62" s="44"/>
      <c r="RG62" s="44"/>
      <c r="RH62" s="44"/>
      <c r="RI62" s="44"/>
      <c r="RJ62" s="44"/>
      <c r="RK62" s="44"/>
      <c r="RL62" s="44"/>
      <c r="RM62" s="44"/>
      <c r="RN62" s="44"/>
      <c r="RO62" s="44"/>
      <c r="RP62" s="44"/>
      <c r="RQ62" s="44"/>
      <c r="RR62" s="44"/>
      <c r="RS62" s="44"/>
      <c r="RT62" s="44"/>
      <c r="RU62" s="44"/>
      <c r="RV62" s="44"/>
      <c r="RW62" s="44"/>
      <c r="RX62" s="44"/>
      <c r="RY62" s="44"/>
      <c r="RZ62" s="44"/>
      <c r="SA62" s="44"/>
      <c r="SB62" s="44"/>
      <c r="SC62" s="44"/>
      <c r="SD62" s="44"/>
      <c r="SE62" s="44"/>
      <c r="SF62" s="44"/>
      <c r="SG62" s="44"/>
      <c r="SH62" s="44"/>
      <c r="SI62" s="44"/>
      <c r="SJ62" s="44"/>
      <c r="SK62" s="44"/>
      <c r="SL62" s="44"/>
      <c r="SM62" s="44"/>
      <c r="SN62" s="44"/>
      <c r="SO62" s="44"/>
      <c r="SP62" s="44"/>
      <c r="SQ62" s="44"/>
      <c r="SR62" s="44"/>
      <c r="SS62" s="44"/>
      <c r="ST62" s="44"/>
      <c r="SU62" s="44"/>
      <c r="SV62" s="44"/>
      <c r="SW62" s="44"/>
      <c r="SX62" s="44"/>
      <c r="SY62" s="44"/>
      <c r="SZ62" s="44"/>
      <c r="TA62" s="44"/>
      <c r="TB62" s="44"/>
      <c r="TC62" s="44"/>
      <c r="TD62" s="44"/>
      <c r="TE62" s="44"/>
      <c r="TF62" s="44"/>
      <c r="TG62" s="44"/>
      <c r="TH62" s="44"/>
      <c r="TI62" s="44"/>
      <c r="TJ62" s="44"/>
      <c r="TK62" s="44"/>
      <c r="TL62" s="44"/>
      <c r="TM62" s="44"/>
      <c r="TN62" s="44"/>
      <c r="TO62" s="44"/>
      <c r="TP62" s="44"/>
      <c r="TQ62" s="44"/>
      <c r="TR62" s="44"/>
      <c r="TS62" s="44"/>
      <c r="TT62" s="44"/>
      <c r="TU62" s="44"/>
      <c r="TV62" s="44"/>
      <c r="TW62" s="44"/>
      <c r="TX62" s="44"/>
      <c r="TY62" s="44"/>
      <c r="TZ62" s="44"/>
      <c r="UA62" s="44"/>
      <c r="UB62" s="44"/>
      <c r="UC62" s="44"/>
      <c r="UD62" s="44"/>
      <c r="UE62" s="44"/>
      <c r="UF62" s="44"/>
      <c r="UG62" s="44"/>
      <c r="UH62" s="44"/>
      <c r="UI62" s="44"/>
      <c r="UJ62" s="44"/>
      <c r="UK62" s="44"/>
      <c r="UL62" s="44"/>
      <c r="UM62" s="44"/>
      <c r="UN62" s="44"/>
      <c r="UO62" s="44"/>
      <c r="UP62" s="44"/>
      <c r="UQ62" s="44"/>
      <c r="UR62" s="44"/>
      <c r="US62" s="44"/>
      <c r="UT62" s="44"/>
      <c r="UU62" s="44"/>
      <c r="UV62" s="44"/>
      <c r="UW62" s="44"/>
      <c r="UX62" s="44"/>
      <c r="UY62" s="44"/>
      <c r="UZ62" s="44"/>
      <c r="VA62" s="44"/>
      <c r="VB62" s="44"/>
      <c r="VC62" s="44"/>
      <c r="VD62" s="44"/>
      <c r="VE62" s="44"/>
      <c r="VF62" s="44"/>
      <c r="VG62" s="44"/>
      <c r="VH62" s="44"/>
      <c r="VI62" s="44"/>
      <c r="VJ62" s="44"/>
      <c r="VK62" s="44"/>
      <c r="VL62" s="44"/>
      <c r="VM62" s="44"/>
      <c r="VN62" s="44"/>
      <c r="VO62" s="44"/>
      <c r="VP62" s="44"/>
      <c r="VQ62" s="44"/>
      <c r="VR62" s="44"/>
      <c r="VS62" s="44"/>
      <c r="VT62" s="44"/>
      <c r="VU62" s="44"/>
      <c r="VV62" s="44"/>
      <c r="VW62" s="44"/>
      <c r="VX62" s="44"/>
      <c r="VY62" s="44"/>
      <c r="VZ62" s="44"/>
      <c r="WA62" s="44"/>
      <c r="WB62" s="44"/>
      <c r="WC62" s="44"/>
      <c r="WD62" s="44"/>
      <c r="WE62" s="44"/>
      <c r="WF62" s="44"/>
      <c r="WG62" s="44"/>
      <c r="WH62" s="44"/>
      <c r="WI62" s="44"/>
      <c r="WJ62" s="44"/>
      <c r="WK62" s="44"/>
      <c r="WL62" s="44"/>
      <c r="WM62" s="44"/>
      <c r="WN62" s="44"/>
      <c r="WO62" s="44"/>
      <c r="WP62" s="44"/>
      <c r="WQ62" s="44"/>
      <c r="WR62" s="44"/>
      <c r="WS62" s="44"/>
      <c r="WT62" s="44"/>
      <c r="WU62" s="44"/>
      <c r="WV62" s="44"/>
      <c r="WW62" s="44"/>
      <c r="WX62" s="44"/>
      <c r="WY62" s="44"/>
      <c r="WZ62" s="44"/>
      <c r="XA62" s="44"/>
      <c r="XB62" s="44"/>
      <c r="XC62" s="44"/>
      <c r="XD62" s="44"/>
      <c r="XE62" s="44"/>
      <c r="XF62" s="44"/>
      <c r="XG62" s="44"/>
      <c r="XH62" s="44"/>
      <c r="XI62" s="44"/>
      <c r="XJ62" s="44"/>
      <c r="XK62" s="44"/>
      <c r="XL62" s="44"/>
      <c r="XM62" s="44"/>
      <c r="XN62" s="44"/>
      <c r="XO62" s="44"/>
      <c r="XP62" s="44"/>
      <c r="XQ62" s="44"/>
      <c r="XR62" s="44"/>
      <c r="XS62" s="44"/>
      <c r="XT62" s="44"/>
      <c r="XU62" s="44"/>
      <c r="XV62" s="44"/>
      <c r="XW62" s="44"/>
    </row>
    <row r="63" spans="1:647" s="62" customFormat="1" x14ac:dyDescent="0.3">
      <c r="A63" s="1"/>
      <c r="B63" s="115" t="s">
        <v>126</v>
      </c>
      <c r="C63" s="110" t="s">
        <v>132</v>
      </c>
      <c r="D63" s="57" t="s">
        <v>105</v>
      </c>
      <c r="E63" s="57" t="s">
        <v>86</v>
      </c>
      <c r="F63" s="57">
        <v>30</v>
      </c>
      <c r="G63" s="57">
        <v>172.78</v>
      </c>
      <c r="H63" s="57"/>
      <c r="I63" s="57">
        <f t="shared" si="22"/>
        <v>5.76</v>
      </c>
      <c r="J63" s="57"/>
      <c r="K63" s="57" t="s">
        <v>87</v>
      </c>
      <c r="L63" s="57">
        <v>0.02</v>
      </c>
      <c r="M63" s="58">
        <f>L63</f>
        <v>0.02</v>
      </c>
      <c r="N63" s="56">
        <f t="shared" si="18"/>
        <v>0.6</v>
      </c>
      <c r="O63" s="59">
        <f t="shared" si="2"/>
        <v>5</v>
      </c>
      <c r="P63" s="56">
        <f t="shared" si="4"/>
        <v>0.6</v>
      </c>
      <c r="Q63" s="59">
        <f t="shared" si="5"/>
        <v>5</v>
      </c>
      <c r="R63" s="60">
        <f>M63*365</f>
        <v>7.3</v>
      </c>
      <c r="S63" s="61">
        <f>(R63*1000)/120</f>
        <v>60.833333333333336</v>
      </c>
      <c r="T63" s="1"/>
      <c r="U63" s="1"/>
      <c r="V63" s="5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6"/>
      <c r="MP63" s="6"/>
      <c r="MQ63" s="6"/>
      <c r="MR63" s="6"/>
      <c r="MS63" s="6"/>
      <c r="MT63" s="6"/>
      <c r="MU63" s="6"/>
      <c r="MV63" s="6"/>
      <c r="MW63" s="6"/>
      <c r="MX63" s="6"/>
      <c r="MY63" s="6"/>
      <c r="MZ63" s="6"/>
      <c r="NA63" s="6"/>
      <c r="NB63" s="6"/>
      <c r="NC63" s="6"/>
      <c r="ND63" s="6"/>
      <c r="NE63" s="6"/>
      <c r="NF63" s="6"/>
      <c r="NG63" s="6"/>
      <c r="NH63" s="6"/>
      <c r="NI63" s="6"/>
      <c r="NJ63" s="6"/>
      <c r="NK63" s="6"/>
      <c r="NL63" s="6"/>
      <c r="NM63" s="6"/>
      <c r="NN63" s="6"/>
      <c r="NO63" s="6"/>
      <c r="NP63" s="6"/>
      <c r="NQ63" s="6"/>
      <c r="NR63" s="6"/>
      <c r="NS63" s="6"/>
      <c r="NT63" s="6"/>
      <c r="NU63" s="6"/>
      <c r="NV63" s="6"/>
      <c r="NW63" s="6"/>
      <c r="NX63" s="6"/>
      <c r="NY63" s="6"/>
      <c r="NZ63" s="6"/>
      <c r="OA63" s="6"/>
      <c r="OB63" s="6"/>
      <c r="OC63" s="6"/>
      <c r="OD63" s="6"/>
      <c r="OE63" s="6"/>
      <c r="OF63" s="6"/>
      <c r="OG63" s="6"/>
      <c r="OH63" s="6"/>
      <c r="OI63" s="6"/>
      <c r="OJ63" s="6"/>
      <c r="OK63" s="6"/>
      <c r="OL63" s="6"/>
      <c r="OM63" s="6"/>
      <c r="ON63" s="6"/>
      <c r="OO63" s="6"/>
      <c r="OP63" s="6"/>
      <c r="OQ63" s="6"/>
      <c r="OR63" s="6"/>
      <c r="OS63" s="6"/>
      <c r="OT63" s="6"/>
      <c r="OU63" s="6"/>
      <c r="OV63" s="6"/>
      <c r="OW63" s="6"/>
      <c r="OX63" s="6"/>
      <c r="OY63" s="6"/>
      <c r="OZ63" s="6"/>
      <c r="PA63" s="6"/>
      <c r="PB63" s="6"/>
      <c r="PC63" s="6"/>
      <c r="PD63" s="6"/>
      <c r="PE63" s="6"/>
      <c r="PF63" s="6"/>
      <c r="PG63" s="6"/>
      <c r="PH63" s="6"/>
      <c r="PI63" s="6"/>
      <c r="PJ63" s="6"/>
      <c r="PK63" s="6"/>
      <c r="PL63" s="6"/>
      <c r="PM63" s="6"/>
      <c r="PN63" s="6"/>
      <c r="PO63" s="6"/>
      <c r="PP63" s="6"/>
      <c r="PQ63" s="6"/>
      <c r="PR63" s="6"/>
      <c r="PS63" s="6"/>
      <c r="PT63" s="6"/>
      <c r="PU63" s="6"/>
      <c r="PV63" s="6"/>
      <c r="PW63" s="6"/>
      <c r="PX63" s="6"/>
      <c r="PY63" s="6"/>
      <c r="PZ63" s="6"/>
      <c r="QA63" s="6"/>
      <c r="QB63" s="6"/>
      <c r="QC63" s="6"/>
      <c r="QD63" s="6"/>
      <c r="QE63" s="6"/>
      <c r="QF63" s="6"/>
      <c r="QG63" s="6"/>
      <c r="QH63" s="6"/>
      <c r="QI63" s="6"/>
      <c r="QJ63" s="6"/>
      <c r="QK63" s="6"/>
      <c r="QL63" s="6"/>
      <c r="QM63" s="6"/>
      <c r="QN63" s="6"/>
      <c r="QO63" s="6"/>
      <c r="QP63" s="6"/>
      <c r="QQ63" s="6"/>
      <c r="QR63" s="6"/>
      <c r="QS63" s="6"/>
      <c r="QT63" s="6"/>
      <c r="QU63" s="6"/>
      <c r="QV63" s="6"/>
      <c r="QW63" s="6"/>
      <c r="QX63" s="6"/>
      <c r="QY63" s="6"/>
      <c r="QZ63" s="6"/>
      <c r="RA63" s="6"/>
      <c r="RB63" s="6"/>
      <c r="RC63" s="6"/>
      <c r="RD63" s="6"/>
      <c r="RE63" s="6"/>
      <c r="RF63" s="6"/>
      <c r="RG63" s="6"/>
      <c r="RH63" s="6"/>
      <c r="RI63" s="6"/>
      <c r="RJ63" s="6"/>
      <c r="RK63" s="6"/>
      <c r="RL63" s="6"/>
      <c r="RM63" s="6"/>
      <c r="RN63" s="6"/>
      <c r="RO63" s="6"/>
      <c r="RP63" s="6"/>
      <c r="RQ63" s="6"/>
      <c r="RR63" s="6"/>
      <c r="RS63" s="6"/>
      <c r="RT63" s="6"/>
      <c r="RU63" s="6"/>
      <c r="RV63" s="6"/>
      <c r="RW63" s="6"/>
      <c r="RX63" s="6"/>
      <c r="RY63" s="6"/>
      <c r="RZ63" s="6"/>
      <c r="SA63" s="6"/>
      <c r="SB63" s="6"/>
      <c r="SC63" s="6"/>
      <c r="SD63" s="6"/>
      <c r="SE63" s="6"/>
      <c r="SF63" s="6"/>
      <c r="SG63" s="6"/>
      <c r="SH63" s="6"/>
      <c r="SI63" s="6"/>
      <c r="SJ63" s="6"/>
      <c r="SK63" s="6"/>
      <c r="SL63" s="6"/>
      <c r="SM63" s="6"/>
      <c r="SN63" s="6"/>
      <c r="SO63" s="6"/>
      <c r="SP63" s="6"/>
      <c r="SQ63" s="6"/>
      <c r="SR63" s="6"/>
      <c r="SS63" s="6"/>
      <c r="ST63" s="6"/>
      <c r="SU63" s="6"/>
      <c r="SV63" s="6"/>
      <c r="SW63" s="6"/>
      <c r="SX63" s="6"/>
      <c r="SY63" s="6"/>
      <c r="SZ63" s="6"/>
      <c r="TA63" s="6"/>
      <c r="TB63" s="6"/>
      <c r="TC63" s="6"/>
      <c r="TD63" s="6"/>
      <c r="TE63" s="6"/>
      <c r="TF63" s="6"/>
      <c r="TG63" s="6"/>
      <c r="TH63" s="6"/>
      <c r="TI63" s="6"/>
      <c r="TJ63" s="6"/>
      <c r="TK63" s="6"/>
      <c r="TL63" s="6"/>
      <c r="TM63" s="6"/>
      <c r="TN63" s="6"/>
      <c r="TO63" s="6"/>
      <c r="TP63" s="6"/>
      <c r="TQ63" s="6"/>
      <c r="TR63" s="6"/>
      <c r="TS63" s="6"/>
      <c r="TT63" s="6"/>
      <c r="TU63" s="6"/>
      <c r="TV63" s="6"/>
      <c r="TW63" s="6"/>
      <c r="TX63" s="6"/>
      <c r="TY63" s="6"/>
      <c r="TZ63" s="6"/>
      <c r="UA63" s="6"/>
      <c r="UB63" s="6"/>
      <c r="UC63" s="6"/>
      <c r="UD63" s="6"/>
      <c r="UE63" s="6"/>
      <c r="UF63" s="6"/>
      <c r="UG63" s="6"/>
      <c r="UH63" s="6"/>
      <c r="UI63" s="6"/>
      <c r="UJ63" s="6"/>
      <c r="UK63" s="6"/>
      <c r="UL63" s="6"/>
      <c r="UM63" s="6"/>
      <c r="UN63" s="6"/>
      <c r="UO63" s="6"/>
      <c r="UP63" s="6"/>
      <c r="UQ63" s="6"/>
      <c r="UR63" s="6"/>
      <c r="US63" s="6"/>
      <c r="UT63" s="6"/>
      <c r="UU63" s="6"/>
      <c r="UV63" s="6"/>
      <c r="UW63" s="6"/>
      <c r="UX63" s="6"/>
      <c r="UY63" s="6"/>
      <c r="UZ63" s="6"/>
      <c r="VA63" s="6"/>
      <c r="VB63" s="6"/>
      <c r="VC63" s="6"/>
      <c r="VD63" s="6"/>
      <c r="VE63" s="6"/>
      <c r="VF63" s="6"/>
      <c r="VG63" s="6"/>
      <c r="VH63" s="6"/>
      <c r="VI63" s="6"/>
      <c r="VJ63" s="6"/>
      <c r="VK63" s="6"/>
      <c r="VL63" s="6"/>
      <c r="VM63" s="6"/>
      <c r="VN63" s="6"/>
      <c r="VO63" s="6"/>
      <c r="VP63" s="6"/>
      <c r="VQ63" s="6"/>
      <c r="VR63" s="6"/>
      <c r="VS63" s="6"/>
      <c r="VT63" s="6"/>
      <c r="VU63" s="6"/>
      <c r="VV63" s="6"/>
      <c r="VW63" s="6"/>
      <c r="VX63" s="6"/>
      <c r="VY63" s="6"/>
      <c r="VZ63" s="6"/>
      <c r="WA63" s="6"/>
      <c r="WB63" s="6"/>
      <c r="WC63" s="6"/>
      <c r="WD63" s="6"/>
      <c r="WE63" s="6"/>
      <c r="WF63" s="6"/>
      <c r="WG63" s="6"/>
      <c r="WH63" s="6"/>
      <c r="WI63" s="6"/>
      <c r="WJ63" s="6"/>
      <c r="WK63" s="6"/>
      <c r="WL63" s="6"/>
      <c r="WM63" s="6"/>
      <c r="WN63" s="6"/>
      <c r="WO63" s="6"/>
      <c r="WP63" s="6"/>
      <c r="WQ63" s="6"/>
      <c r="WR63" s="6"/>
      <c r="WS63" s="6"/>
      <c r="WT63" s="6"/>
      <c r="WU63" s="6"/>
      <c r="WV63" s="6"/>
      <c r="WW63" s="6"/>
      <c r="WX63" s="6"/>
      <c r="WY63" s="6"/>
      <c r="WZ63" s="6"/>
      <c r="XA63" s="6"/>
      <c r="XB63" s="6"/>
      <c r="XC63" s="6"/>
      <c r="XD63" s="6"/>
      <c r="XE63" s="6"/>
      <c r="XF63" s="6"/>
      <c r="XG63" s="6"/>
      <c r="XH63" s="6"/>
      <c r="XI63" s="6"/>
      <c r="XJ63" s="6"/>
      <c r="XK63" s="6"/>
      <c r="XL63" s="6"/>
      <c r="XM63" s="6"/>
      <c r="XN63" s="6"/>
      <c r="XO63" s="6"/>
      <c r="XP63" s="6"/>
      <c r="XQ63" s="6"/>
      <c r="XR63" s="6"/>
      <c r="XS63" s="6"/>
      <c r="XT63" s="6"/>
      <c r="XU63" s="6"/>
      <c r="XV63" s="6"/>
      <c r="XW63" s="6"/>
    </row>
    <row r="64" spans="1:647" s="30" customFormat="1" x14ac:dyDescent="0.3">
      <c r="A64" s="1"/>
      <c r="B64" s="115"/>
      <c r="C64" s="111"/>
      <c r="D64" s="25" t="s">
        <v>106</v>
      </c>
      <c r="E64" s="25" t="s">
        <v>86</v>
      </c>
      <c r="F64" s="25">
        <v>30</v>
      </c>
      <c r="G64" s="25">
        <v>195.31</v>
      </c>
      <c r="H64" s="25"/>
      <c r="I64" s="25">
        <f t="shared" si="22"/>
        <v>6.51</v>
      </c>
      <c r="J64" s="25"/>
      <c r="K64" s="25" t="s">
        <v>137</v>
      </c>
      <c r="L64" s="25">
        <v>0.02</v>
      </c>
      <c r="M64" s="26">
        <f t="shared" ref="M64:M65" si="23">L64</f>
        <v>0.02</v>
      </c>
      <c r="N64" s="24">
        <f t="shared" si="18"/>
        <v>0.6</v>
      </c>
      <c r="O64" s="27">
        <f t="shared" si="2"/>
        <v>5</v>
      </c>
      <c r="P64" s="24">
        <f t="shared" si="4"/>
        <v>0.6</v>
      </c>
      <c r="Q64" s="27">
        <f t="shared" si="5"/>
        <v>5</v>
      </c>
      <c r="R64" s="28">
        <f>M64*365</f>
        <v>7.3</v>
      </c>
      <c r="S64" s="29">
        <f>(R64*1000)/120</f>
        <v>60.833333333333336</v>
      </c>
      <c r="T64" s="1"/>
      <c r="U64" s="1"/>
      <c r="V64" s="5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6"/>
      <c r="NI64" s="6"/>
      <c r="NJ64" s="6"/>
      <c r="NK64" s="6"/>
      <c r="NL64" s="6"/>
      <c r="NM64" s="6"/>
      <c r="NN64" s="6"/>
      <c r="NO64" s="6"/>
      <c r="NP64" s="6"/>
      <c r="NQ64" s="6"/>
      <c r="NR64" s="6"/>
      <c r="NS64" s="6"/>
      <c r="NT64" s="6"/>
      <c r="NU64" s="6"/>
      <c r="NV64" s="6"/>
      <c r="NW64" s="6"/>
      <c r="NX64" s="6"/>
      <c r="NY64" s="6"/>
      <c r="NZ64" s="6"/>
      <c r="OA64" s="6"/>
      <c r="OB64" s="6"/>
      <c r="OC64" s="6"/>
      <c r="OD64" s="6"/>
      <c r="OE64" s="6"/>
      <c r="OF64" s="6"/>
      <c r="OG64" s="6"/>
      <c r="OH64" s="6"/>
      <c r="OI64" s="6"/>
      <c r="OJ64" s="6"/>
      <c r="OK64" s="6"/>
      <c r="OL64" s="6"/>
      <c r="OM64" s="6"/>
      <c r="ON64" s="6"/>
      <c r="OO64" s="6"/>
      <c r="OP64" s="6"/>
      <c r="OQ64" s="6"/>
      <c r="OR64" s="6"/>
      <c r="OS64" s="6"/>
      <c r="OT64" s="6"/>
      <c r="OU64" s="6"/>
      <c r="OV64" s="6"/>
      <c r="OW64" s="6"/>
      <c r="OX64" s="6"/>
      <c r="OY64" s="6"/>
      <c r="OZ64" s="6"/>
      <c r="PA64" s="6"/>
      <c r="PB64" s="6"/>
      <c r="PC64" s="6"/>
      <c r="PD64" s="6"/>
      <c r="PE64" s="6"/>
      <c r="PF64" s="6"/>
      <c r="PG64" s="6"/>
      <c r="PH64" s="6"/>
      <c r="PI64" s="6"/>
      <c r="PJ64" s="6"/>
      <c r="PK64" s="6"/>
      <c r="PL64" s="6"/>
      <c r="PM64" s="6"/>
      <c r="PN64" s="6"/>
      <c r="PO64" s="6"/>
      <c r="PP64" s="6"/>
      <c r="PQ64" s="6"/>
      <c r="PR64" s="6"/>
      <c r="PS64" s="6"/>
      <c r="PT64" s="6"/>
      <c r="PU64" s="6"/>
      <c r="PV64" s="6"/>
      <c r="PW64" s="6"/>
      <c r="PX64" s="6"/>
      <c r="PY64" s="6"/>
      <c r="PZ64" s="6"/>
      <c r="QA64" s="6"/>
      <c r="QB64" s="6"/>
      <c r="QC64" s="6"/>
      <c r="QD64" s="6"/>
      <c r="QE64" s="6"/>
      <c r="QF64" s="6"/>
      <c r="QG64" s="6"/>
      <c r="QH64" s="6"/>
      <c r="QI64" s="6"/>
      <c r="QJ64" s="6"/>
      <c r="QK64" s="6"/>
      <c r="QL64" s="6"/>
      <c r="QM64" s="6"/>
      <c r="QN64" s="6"/>
      <c r="QO64" s="6"/>
      <c r="QP64" s="6"/>
      <c r="QQ64" s="6"/>
      <c r="QR64" s="6"/>
      <c r="QS64" s="6"/>
      <c r="QT64" s="6"/>
      <c r="QU64" s="6"/>
      <c r="QV64" s="6"/>
      <c r="QW64" s="6"/>
      <c r="QX64" s="6"/>
      <c r="QY64" s="6"/>
      <c r="QZ64" s="6"/>
      <c r="RA64" s="6"/>
      <c r="RB64" s="6"/>
      <c r="RC64" s="6"/>
      <c r="RD64" s="6"/>
      <c r="RE64" s="6"/>
      <c r="RF64" s="6"/>
      <c r="RG64" s="6"/>
      <c r="RH64" s="6"/>
      <c r="RI64" s="6"/>
      <c r="RJ64" s="6"/>
      <c r="RK64" s="6"/>
      <c r="RL64" s="6"/>
      <c r="RM64" s="6"/>
      <c r="RN64" s="6"/>
      <c r="RO64" s="6"/>
      <c r="RP64" s="6"/>
      <c r="RQ64" s="6"/>
      <c r="RR64" s="6"/>
      <c r="RS64" s="6"/>
      <c r="RT64" s="6"/>
      <c r="RU64" s="6"/>
      <c r="RV64" s="6"/>
      <c r="RW64" s="6"/>
      <c r="RX64" s="6"/>
      <c r="RY64" s="6"/>
      <c r="RZ64" s="6"/>
      <c r="SA64" s="6"/>
      <c r="SB64" s="6"/>
      <c r="SC64" s="6"/>
      <c r="SD64" s="6"/>
      <c r="SE64" s="6"/>
      <c r="SF64" s="6"/>
      <c r="SG64" s="6"/>
      <c r="SH64" s="6"/>
      <c r="SI64" s="6"/>
      <c r="SJ64" s="6"/>
      <c r="SK64" s="6"/>
      <c r="SL64" s="6"/>
      <c r="SM64" s="6"/>
      <c r="SN64" s="6"/>
      <c r="SO64" s="6"/>
      <c r="SP64" s="6"/>
      <c r="SQ64" s="6"/>
      <c r="SR64" s="6"/>
      <c r="SS64" s="6"/>
      <c r="ST64" s="6"/>
      <c r="SU64" s="6"/>
      <c r="SV64" s="6"/>
      <c r="SW64" s="6"/>
      <c r="SX64" s="6"/>
      <c r="SY64" s="6"/>
      <c r="SZ64" s="6"/>
      <c r="TA64" s="6"/>
      <c r="TB64" s="6"/>
      <c r="TC64" s="6"/>
      <c r="TD64" s="6"/>
      <c r="TE64" s="6"/>
      <c r="TF64" s="6"/>
      <c r="TG64" s="6"/>
      <c r="TH64" s="6"/>
      <c r="TI64" s="6"/>
      <c r="TJ64" s="6"/>
      <c r="TK64" s="6"/>
      <c r="TL64" s="6"/>
      <c r="TM64" s="6"/>
      <c r="TN64" s="6"/>
      <c r="TO64" s="6"/>
      <c r="TP64" s="6"/>
      <c r="TQ64" s="6"/>
      <c r="TR64" s="6"/>
      <c r="TS64" s="6"/>
      <c r="TT64" s="6"/>
      <c r="TU64" s="6"/>
      <c r="TV64" s="6"/>
      <c r="TW64" s="6"/>
      <c r="TX64" s="6"/>
      <c r="TY64" s="6"/>
      <c r="TZ64" s="6"/>
      <c r="UA64" s="6"/>
      <c r="UB64" s="6"/>
      <c r="UC64" s="6"/>
      <c r="UD64" s="6"/>
      <c r="UE64" s="6"/>
      <c r="UF64" s="6"/>
      <c r="UG64" s="6"/>
      <c r="UH64" s="6"/>
      <c r="UI64" s="6"/>
      <c r="UJ64" s="6"/>
      <c r="UK64" s="6"/>
      <c r="UL64" s="6"/>
      <c r="UM64" s="6"/>
      <c r="UN64" s="6"/>
      <c r="UO64" s="6"/>
      <c r="UP64" s="6"/>
      <c r="UQ64" s="6"/>
      <c r="UR64" s="6"/>
      <c r="US64" s="6"/>
      <c r="UT64" s="6"/>
      <c r="UU64" s="6"/>
      <c r="UV64" s="6"/>
      <c r="UW64" s="6"/>
      <c r="UX64" s="6"/>
      <c r="UY64" s="6"/>
      <c r="UZ64" s="6"/>
      <c r="VA64" s="6"/>
      <c r="VB64" s="6"/>
      <c r="VC64" s="6"/>
      <c r="VD64" s="6"/>
      <c r="VE64" s="6"/>
      <c r="VF64" s="6"/>
      <c r="VG64" s="6"/>
      <c r="VH64" s="6"/>
      <c r="VI64" s="6"/>
      <c r="VJ64" s="6"/>
      <c r="VK64" s="6"/>
      <c r="VL64" s="6"/>
      <c r="VM64" s="6"/>
      <c r="VN64" s="6"/>
      <c r="VO64" s="6"/>
      <c r="VP64" s="6"/>
      <c r="VQ64" s="6"/>
      <c r="VR64" s="6"/>
      <c r="VS64" s="6"/>
      <c r="VT64" s="6"/>
      <c r="VU64" s="6"/>
      <c r="VV64" s="6"/>
      <c r="VW64" s="6"/>
      <c r="VX64" s="6"/>
      <c r="VY64" s="6"/>
      <c r="VZ64" s="6"/>
      <c r="WA64" s="6"/>
      <c r="WB64" s="6"/>
      <c r="WC64" s="6"/>
      <c r="WD64" s="6"/>
      <c r="WE64" s="6"/>
      <c r="WF64" s="6"/>
      <c r="WG64" s="6"/>
      <c r="WH64" s="6"/>
      <c r="WI64" s="6"/>
      <c r="WJ64" s="6"/>
      <c r="WK64" s="6"/>
      <c r="WL64" s="6"/>
      <c r="WM64" s="6"/>
      <c r="WN64" s="6"/>
      <c r="WO64" s="6"/>
      <c r="WP64" s="6"/>
      <c r="WQ64" s="6"/>
      <c r="WR64" s="6"/>
      <c r="WS64" s="6"/>
      <c r="WT64" s="6"/>
      <c r="WU64" s="6"/>
      <c r="WV64" s="6"/>
      <c r="WW64" s="6"/>
      <c r="WX64" s="6"/>
      <c r="WY64" s="6"/>
      <c r="WZ64" s="6"/>
      <c r="XA64" s="6"/>
      <c r="XB64" s="6"/>
      <c r="XC64" s="6"/>
      <c r="XD64" s="6"/>
      <c r="XE64" s="6"/>
      <c r="XF64" s="6"/>
      <c r="XG64" s="6"/>
      <c r="XH64" s="6"/>
      <c r="XI64" s="6"/>
      <c r="XJ64" s="6"/>
      <c r="XK64" s="6"/>
      <c r="XL64" s="6"/>
      <c r="XM64" s="6"/>
      <c r="XN64" s="6"/>
      <c r="XO64" s="6"/>
      <c r="XP64" s="6"/>
      <c r="XQ64" s="6"/>
      <c r="XR64" s="6"/>
      <c r="XS64" s="6"/>
      <c r="XT64" s="6"/>
      <c r="XU64" s="6"/>
      <c r="XV64" s="6"/>
      <c r="XW64" s="6"/>
    </row>
    <row r="65" spans="1:647" s="97" customFormat="1" ht="13.5" thickBot="1" x14ac:dyDescent="0.35">
      <c r="A65" s="1"/>
      <c r="B65" s="116"/>
      <c r="C65" s="108" t="s">
        <v>103</v>
      </c>
      <c r="D65" s="92" t="s">
        <v>103</v>
      </c>
      <c r="E65" s="92" t="s">
        <v>104</v>
      </c>
      <c r="F65" s="92">
        <v>30</v>
      </c>
      <c r="G65" s="92">
        <v>133.16</v>
      </c>
      <c r="H65" s="92"/>
      <c r="I65" s="92">
        <f t="shared" si="22"/>
        <v>4.4400000000000004</v>
      </c>
      <c r="J65" s="92"/>
      <c r="K65" s="92" t="s">
        <v>136</v>
      </c>
      <c r="L65" s="92">
        <v>0.02</v>
      </c>
      <c r="M65" s="93">
        <f t="shared" si="23"/>
        <v>0.02</v>
      </c>
      <c r="N65" s="91">
        <f t="shared" si="18"/>
        <v>0.6</v>
      </c>
      <c r="O65" s="94">
        <f>ROUND((N65*1000)/120,0)</f>
        <v>5</v>
      </c>
      <c r="P65" s="91">
        <f t="shared" si="4"/>
        <v>0.6</v>
      </c>
      <c r="Q65" s="94">
        <f>(P65*1000)/120</f>
        <v>5</v>
      </c>
      <c r="R65" s="95">
        <f>M65*365</f>
        <v>7.3</v>
      </c>
      <c r="S65" s="96">
        <f>(R65*1000)/120</f>
        <v>60.833333333333336</v>
      </c>
      <c r="T65" s="1"/>
      <c r="U65" s="1"/>
      <c r="V65" s="5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/>
      <c r="IP65" s="44"/>
      <c r="IQ65" s="44"/>
      <c r="IR65" s="44"/>
      <c r="IS65" s="44"/>
      <c r="IT65" s="44"/>
      <c r="IU65" s="44"/>
      <c r="IV65" s="44"/>
      <c r="IW65" s="44"/>
      <c r="IX65" s="44"/>
      <c r="IY65" s="44"/>
      <c r="IZ65" s="44"/>
      <c r="JA65" s="44"/>
      <c r="JB65" s="44"/>
      <c r="JC65" s="44"/>
      <c r="JD65" s="44"/>
      <c r="JE65" s="44"/>
      <c r="JF65" s="44"/>
      <c r="JG65" s="44"/>
      <c r="JH65" s="44"/>
      <c r="JI65" s="44"/>
      <c r="JJ65" s="44"/>
      <c r="JK65" s="44"/>
      <c r="JL65" s="44"/>
      <c r="JM65" s="44"/>
      <c r="JN65" s="44"/>
      <c r="JO65" s="44"/>
      <c r="JP65" s="44"/>
      <c r="JQ65" s="44"/>
      <c r="JR65" s="44"/>
      <c r="JS65" s="44"/>
      <c r="JT65" s="44"/>
      <c r="JU65" s="44"/>
      <c r="JV65" s="44"/>
      <c r="JW65" s="44"/>
      <c r="JX65" s="44"/>
      <c r="JY65" s="44"/>
      <c r="JZ65" s="44"/>
      <c r="KA65" s="44"/>
      <c r="KB65" s="44"/>
      <c r="KC65" s="44"/>
      <c r="KD65" s="44"/>
      <c r="KE65" s="44"/>
      <c r="KF65" s="44"/>
      <c r="KG65" s="44"/>
      <c r="KH65" s="44"/>
      <c r="KI65" s="44"/>
      <c r="KJ65" s="44"/>
      <c r="KK65" s="44"/>
      <c r="KL65" s="44"/>
      <c r="KM65" s="44"/>
      <c r="KN65" s="44"/>
      <c r="KO65" s="44"/>
      <c r="KP65" s="44"/>
      <c r="KQ65" s="44"/>
      <c r="KR65" s="44"/>
      <c r="KS65" s="44"/>
      <c r="KT65" s="44"/>
      <c r="KU65" s="44"/>
      <c r="KV65" s="44"/>
      <c r="KW65" s="44"/>
      <c r="KX65" s="44"/>
      <c r="KY65" s="44"/>
      <c r="KZ65" s="44"/>
      <c r="LA65" s="44"/>
      <c r="LB65" s="44"/>
      <c r="LC65" s="44"/>
      <c r="LD65" s="44"/>
      <c r="LE65" s="44"/>
      <c r="LF65" s="44"/>
      <c r="LG65" s="44"/>
      <c r="LH65" s="44"/>
      <c r="LI65" s="44"/>
      <c r="LJ65" s="44"/>
      <c r="LK65" s="44"/>
      <c r="LL65" s="44"/>
      <c r="LM65" s="44"/>
      <c r="LN65" s="44"/>
      <c r="LO65" s="44"/>
      <c r="LP65" s="44"/>
      <c r="LQ65" s="44"/>
      <c r="LR65" s="44"/>
      <c r="LS65" s="44"/>
      <c r="LT65" s="44"/>
      <c r="LU65" s="44"/>
      <c r="LV65" s="44"/>
      <c r="LW65" s="44"/>
      <c r="LX65" s="44"/>
      <c r="LY65" s="44"/>
      <c r="LZ65" s="44"/>
      <c r="MA65" s="44"/>
      <c r="MB65" s="44"/>
      <c r="MC65" s="44"/>
      <c r="MD65" s="44"/>
      <c r="ME65" s="44"/>
      <c r="MF65" s="44"/>
      <c r="MG65" s="44"/>
      <c r="MH65" s="44"/>
      <c r="MI65" s="44"/>
      <c r="MJ65" s="44"/>
      <c r="MK65" s="44"/>
      <c r="ML65" s="44"/>
      <c r="MM65" s="44"/>
      <c r="MN65" s="44"/>
      <c r="MO65" s="44"/>
      <c r="MP65" s="44"/>
      <c r="MQ65" s="44"/>
      <c r="MR65" s="44"/>
      <c r="MS65" s="44"/>
      <c r="MT65" s="44"/>
      <c r="MU65" s="44"/>
      <c r="MV65" s="44"/>
      <c r="MW65" s="44"/>
      <c r="MX65" s="44"/>
      <c r="MY65" s="44"/>
      <c r="MZ65" s="44"/>
      <c r="NA65" s="44"/>
      <c r="NB65" s="44"/>
      <c r="NC65" s="44"/>
      <c r="ND65" s="44"/>
      <c r="NE65" s="44"/>
      <c r="NF65" s="44"/>
      <c r="NG65" s="44"/>
      <c r="NH65" s="44"/>
      <c r="NI65" s="44"/>
      <c r="NJ65" s="44"/>
      <c r="NK65" s="44"/>
      <c r="NL65" s="44"/>
      <c r="NM65" s="44"/>
      <c r="NN65" s="44"/>
      <c r="NO65" s="44"/>
      <c r="NP65" s="44"/>
      <c r="NQ65" s="44"/>
      <c r="NR65" s="44"/>
      <c r="NS65" s="44"/>
      <c r="NT65" s="44"/>
      <c r="NU65" s="44"/>
      <c r="NV65" s="44"/>
      <c r="NW65" s="44"/>
      <c r="NX65" s="44"/>
      <c r="NY65" s="44"/>
      <c r="NZ65" s="44"/>
      <c r="OA65" s="44"/>
      <c r="OB65" s="44"/>
      <c r="OC65" s="44"/>
      <c r="OD65" s="44"/>
      <c r="OE65" s="44"/>
      <c r="OF65" s="44"/>
      <c r="OG65" s="44"/>
      <c r="OH65" s="44"/>
      <c r="OI65" s="44"/>
      <c r="OJ65" s="44"/>
      <c r="OK65" s="44"/>
      <c r="OL65" s="44"/>
      <c r="OM65" s="44"/>
      <c r="ON65" s="44"/>
      <c r="OO65" s="44"/>
      <c r="OP65" s="44"/>
      <c r="OQ65" s="44"/>
      <c r="OR65" s="44"/>
      <c r="OS65" s="44"/>
      <c r="OT65" s="44"/>
      <c r="OU65" s="44"/>
      <c r="OV65" s="44"/>
      <c r="OW65" s="44"/>
      <c r="OX65" s="44"/>
      <c r="OY65" s="44"/>
      <c r="OZ65" s="44"/>
      <c r="PA65" s="44"/>
      <c r="PB65" s="44"/>
      <c r="PC65" s="44"/>
      <c r="PD65" s="44"/>
      <c r="PE65" s="44"/>
      <c r="PF65" s="44"/>
      <c r="PG65" s="44"/>
      <c r="PH65" s="44"/>
      <c r="PI65" s="44"/>
      <c r="PJ65" s="44"/>
      <c r="PK65" s="44"/>
      <c r="PL65" s="44"/>
      <c r="PM65" s="44"/>
      <c r="PN65" s="44"/>
      <c r="PO65" s="44"/>
      <c r="PP65" s="44"/>
      <c r="PQ65" s="44"/>
      <c r="PR65" s="44"/>
      <c r="PS65" s="44"/>
      <c r="PT65" s="44"/>
      <c r="PU65" s="44"/>
      <c r="PV65" s="44"/>
      <c r="PW65" s="44"/>
      <c r="PX65" s="44"/>
      <c r="PY65" s="44"/>
      <c r="PZ65" s="44"/>
      <c r="QA65" s="44"/>
      <c r="QB65" s="44"/>
      <c r="QC65" s="44"/>
      <c r="QD65" s="44"/>
      <c r="QE65" s="44"/>
      <c r="QF65" s="44"/>
      <c r="QG65" s="44"/>
      <c r="QH65" s="44"/>
      <c r="QI65" s="44"/>
      <c r="QJ65" s="44"/>
      <c r="QK65" s="44"/>
      <c r="QL65" s="44"/>
      <c r="QM65" s="44"/>
      <c r="QN65" s="44"/>
      <c r="QO65" s="44"/>
      <c r="QP65" s="44"/>
      <c r="QQ65" s="44"/>
      <c r="QR65" s="44"/>
      <c r="QS65" s="44"/>
      <c r="QT65" s="44"/>
      <c r="QU65" s="44"/>
      <c r="QV65" s="44"/>
      <c r="QW65" s="44"/>
      <c r="QX65" s="44"/>
      <c r="QY65" s="44"/>
      <c r="QZ65" s="44"/>
      <c r="RA65" s="44"/>
      <c r="RB65" s="44"/>
      <c r="RC65" s="44"/>
      <c r="RD65" s="44"/>
      <c r="RE65" s="44"/>
      <c r="RF65" s="44"/>
      <c r="RG65" s="44"/>
      <c r="RH65" s="44"/>
      <c r="RI65" s="44"/>
      <c r="RJ65" s="44"/>
      <c r="RK65" s="44"/>
      <c r="RL65" s="44"/>
      <c r="RM65" s="44"/>
      <c r="RN65" s="44"/>
      <c r="RO65" s="44"/>
      <c r="RP65" s="44"/>
      <c r="RQ65" s="44"/>
      <c r="RR65" s="44"/>
      <c r="RS65" s="44"/>
      <c r="RT65" s="44"/>
      <c r="RU65" s="44"/>
      <c r="RV65" s="44"/>
      <c r="RW65" s="44"/>
      <c r="RX65" s="44"/>
      <c r="RY65" s="44"/>
      <c r="RZ65" s="44"/>
      <c r="SA65" s="44"/>
      <c r="SB65" s="44"/>
      <c r="SC65" s="44"/>
      <c r="SD65" s="44"/>
      <c r="SE65" s="44"/>
      <c r="SF65" s="44"/>
      <c r="SG65" s="44"/>
      <c r="SH65" s="44"/>
      <c r="SI65" s="44"/>
      <c r="SJ65" s="44"/>
      <c r="SK65" s="44"/>
      <c r="SL65" s="44"/>
      <c r="SM65" s="44"/>
      <c r="SN65" s="44"/>
      <c r="SO65" s="44"/>
      <c r="SP65" s="44"/>
      <c r="SQ65" s="44"/>
      <c r="SR65" s="44"/>
      <c r="SS65" s="44"/>
      <c r="ST65" s="44"/>
      <c r="SU65" s="44"/>
      <c r="SV65" s="44"/>
      <c r="SW65" s="44"/>
      <c r="SX65" s="44"/>
      <c r="SY65" s="44"/>
      <c r="SZ65" s="44"/>
      <c r="TA65" s="44"/>
      <c r="TB65" s="44"/>
      <c r="TC65" s="44"/>
      <c r="TD65" s="44"/>
      <c r="TE65" s="44"/>
      <c r="TF65" s="44"/>
      <c r="TG65" s="44"/>
      <c r="TH65" s="44"/>
      <c r="TI65" s="44"/>
      <c r="TJ65" s="44"/>
      <c r="TK65" s="44"/>
      <c r="TL65" s="44"/>
      <c r="TM65" s="44"/>
      <c r="TN65" s="44"/>
      <c r="TO65" s="44"/>
      <c r="TP65" s="44"/>
      <c r="TQ65" s="44"/>
      <c r="TR65" s="44"/>
      <c r="TS65" s="44"/>
      <c r="TT65" s="44"/>
      <c r="TU65" s="44"/>
      <c r="TV65" s="44"/>
      <c r="TW65" s="44"/>
      <c r="TX65" s="44"/>
      <c r="TY65" s="44"/>
      <c r="TZ65" s="44"/>
      <c r="UA65" s="44"/>
      <c r="UB65" s="44"/>
      <c r="UC65" s="44"/>
      <c r="UD65" s="44"/>
      <c r="UE65" s="44"/>
      <c r="UF65" s="44"/>
      <c r="UG65" s="44"/>
      <c r="UH65" s="44"/>
      <c r="UI65" s="44"/>
      <c r="UJ65" s="44"/>
      <c r="UK65" s="44"/>
      <c r="UL65" s="44"/>
      <c r="UM65" s="44"/>
      <c r="UN65" s="44"/>
      <c r="UO65" s="44"/>
      <c r="UP65" s="44"/>
      <c r="UQ65" s="44"/>
      <c r="UR65" s="44"/>
      <c r="US65" s="44"/>
      <c r="UT65" s="44"/>
      <c r="UU65" s="44"/>
      <c r="UV65" s="44"/>
      <c r="UW65" s="44"/>
      <c r="UX65" s="44"/>
      <c r="UY65" s="44"/>
      <c r="UZ65" s="44"/>
      <c r="VA65" s="44"/>
      <c r="VB65" s="44"/>
      <c r="VC65" s="44"/>
      <c r="VD65" s="44"/>
      <c r="VE65" s="44"/>
      <c r="VF65" s="44"/>
      <c r="VG65" s="44"/>
      <c r="VH65" s="44"/>
      <c r="VI65" s="44"/>
      <c r="VJ65" s="44"/>
      <c r="VK65" s="44"/>
      <c r="VL65" s="44"/>
      <c r="VM65" s="44"/>
      <c r="VN65" s="44"/>
      <c r="VO65" s="44"/>
      <c r="VP65" s="44"/>
      <c r="VQ65" s="44"/>
      <c r="VR65" s="44"/>
      <c r="VS65" s="44"/>
      <c r="VT65" s="44"/>
      <c r="VU65" s="44"/>
      <c r="VV65" s="44"/>
      <c r="VW65" s="44"/>
      <c r="VX65" s="44"/>
      <c r="VY65" s="44"/>
      <c r="VZ65" s="44"/>
      <c r="WA65" s="44"/>
      <c r="WB65" s="44"/>
      <c r="WC65" s="44"/>
      <c r="WD65" s="44"/>
      <c r="WE65" s="44"/>
      <c r="WF65" s="44"/>
      <c r="WG65" s="44"/>
      <c r="WH65" s="44"/>
      <c r="WI65" s="44"/>
      <c r="WJ65" s="44"/>
      <c r="WK65" s="44"/>
      <c r="WL65" s="44"/>
      <c r="WM65" s="44"/>
      <c r="WN65" s="44"/>
      <c r="WO65" s="44"/>
      <c r="WP65" s="44"/>
      <c r="WQ65" s="44"/>
      <c r="WR65" s="44"/>
      <c r="WS65" s="44"/>
      <c r="WT65" s="44"/>
      <c r="WU65" s="44"/>
      <c r="WV65" s="44"/>
      <c r="WW65" s="44"/>
      <c r="WX65" s="44"/>
      <c r="WY65" s="44"/>
      <c r="WZ65" s="44"/>
      <c r="XA65" s="44"/>
      <c r="XB65" s="44"/>
      <c r="XC65" s="44"/>
      <c r="XD65" s="44"/>
      <c r="XE65" s="44"/>
      <c r="XF65" s="44"/>
      <c r="XG65" s="44"/>
      <c r="XH65" s="44"/>
      <c r="XI65" s="44"/>
      <c r="XJ65" s="44"/>
      <c r="XK65" s="44"/>
      <c r="XL65" s="44"/>
      <c r="XM65" s="44"/>
      <c r="XN65" s="44"/>
      <c r="XO65" s="44"/>
      <c r="XP65" s="44"/>
      <c r="XQ65" s="44"/>
      <c r="XR65" s="44"/>
      <c r="XS65" s="44"/>
      <c r="XT65" s="44"/>
      <c r="XU65" s="44"/>
      <c r="XV65" s="44"/>
      <c r="XW65" s="44"/>
    </row>
    <row r="66" spans="1:647" ht="13.5" thickBot="1" x14ac:dyDescent="0.35">
      <c r="B66" s="119"/>
      <c r="C66" s="119"/>
      <c r="O66" s="112" t="s">
        <v>160</v>
      </c>
      <c r="P66" s="118"/>
      <c r="Q66" s="118"/>
      <c r="R66" s="118"/>
      <c r="S66" s="113"/>
    </row>
    <row r="69" spans="1:647" x14ac:dyDescent="0.3">
      <c r="B69" s="2" t="s">
        <v>141</v>
      </c>
      <c r="C69" s="5" t="s">
        <v>153</v>
      </c>
    </row>
    <row r="70" spans="1:647" x14ac:dyDescent="0.3">
      <c r="C70" s="5" t="s">
        <v>162</v>
      </c>
    </row>
    <row r="71" spans="1:647" x14ac:dyDescent="0.3">
      <c r="C71" s="5" t="s">
        <v>163</v>
      </c>
    </row>
    <row r="72" spans="1:647" x14ac:dyDescent="0.3">
      <c r="C72" s="5" t="s">
        <v>164</v>
      </c>
    </row>
    <row r="73" spans="1:647" x14ac:dyDescent="0.3">
      <c r="C73" s="5"/>
    </row>
    <row r="74" spans="1:647" x14ac:dyDescent="0.3">
      <c r="B74" s="2" t="s">
        <v>149</v>
      </c>
      <c r="C74" s="5" t="s">
        <v>154</v>
      </c>
    </row>
    <row r="75" spans="1:647" x14ac:dyDescent="0.3">
      <c r="C75" s="5" t="s">
        <v>155</v>
      </c>
    </row>
    <row r="76" spans="1:647" x14ac:dyDescent="0.3">
      <c r="C76" s="5"/>
    </row>
    <row r="77" spans="1:647" x14ac:dyDescent="0.3">
      <c r="B77" s="2" t="s">
        <v>150</v>
      </c>
      <c r="C77" s="5" t="s">
        <v>156</v>
      </c>
    </row>
    <row r="78" spans="1:647" x14ac:dyDescent="0.3">
      <c r="C78" s="5"/>
    </row>
    <row r="79" spans="1:647" x14ac:dyDescent="0.3">
      <c r="C79" s="5"/>
    </row>
    <row r="80" spans="1:647" x14ac:dyDescent="0.3">
      <c r="B80" s="2" t="s">
        <v>151</v>
      </c>
      <c r="C80" s="5" t="s">
        <v>157</v>
      </c>
    </row>
    <row r="81" spans="2:3" x14ac:dyDescent="0.3">
      <c r="C81" s="5"/>
    </row>
    <row r="82" spans="2:3" x14ac:dyDescent="0.3">
      <c r="B82" s="2" t="s">
        <v>152</v>
      </c>
      <c r="C82" s="5" t="s">
        <v>158</v>
      </c>
    </row>
    <row r="83" spans="2:3" x14ac:dyDescent="0.3">
      <c r="C83" s="5"/>
    </row>
    <row r="84" spans="2:3" x14ac:dyDescent="0.3">
      <c r="B84" s="2" t="s">
        <v>142</v>
      </c>
      <c r="C84" s="5" t="s">
        <v>159</v>
      </c>
    </row>
    <row r="85" spans="2:3" x14ac:dyDescent="0.3">
      <c r="C85" s="109" t="s">
        <v>168</v>
      </c>
    </row>
    <row r="87" spans="2:3" x14ac:dyDescent="0.3">
      <c r="B87" s="2" t="s">
        <v>166</v>
      </c>
      <c r="C87" s="109" t="s">
        <v>167</v>
      </c>
    </row>
    <row r="88" spans="2:3" x14ac:dyDescent="0.3">
      <c r="C88" s="109"/>
    </row>
  </sheetData>
  <mergeCells count="31">
    <mergeCell ref="G2:J2"/>
    <mergeCell ref="N3:O3"/>
    <mergeCell ref="I3:J3"/>
    <mergeCell ref="B30:B35"/>
    <mergeCell ref="C31:C33"/>
    <mergeCell ref="C34:C35"/>
    <mergeCell ref="L2:S2"/>
    <mergeCell ref="B66:C66"/>
    <mergeCell ref="O66:S66"/>
    <mergeCell ref="C51:C52"/>
    <mergeCell ref="C5:C7"/>
    <mergeCell ref="C10:C12"/>
    <mergeCell ref="C13:C23"/>
    <mergeCell ref="C24:C25"/>
    <mergeCell ref="C26:C27"/>
    <mergeCell ref="C28:C29"/>
    <mergeCell ref="B5:B8"/>
    <mergeCell ref="B10:B29"/>
    <mergeCell ref="B63:B65"/>
    <mergeCell ref="C37:C38"/>
    <mergeCell ref="C41:C48"/>
    <mergeCell ref="C53:C54"/>
    <mergeCell ref="C63:C64"/>
    <mergeCell ref="G3:H3"/>
    <mergeCell ref="B58:B61"/>
    <mergeCell ref="C49:C50"/>
    <mergeCell ref="R3:S3"/>
    <mergeCell ref="C55:C57"/>
    <mergeCell ref="B36:B40"/>
    <mergeCell ref="B41:B57"/>
    <mergeCell ref="P3:Q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Heywood, Taylor</cp:lastModifiedBy>
  <cp:lastPrinted>2022-02-16T19:37:57Z</cp:lastPrinted>
  <dcterms:created xsi:type="dcterms:W3CDTF">2022-02-09T22:07:11Z</dcterms:created>
  <dcterms:modified xsi:type="dcterms:W3CDTF">2022-02-25T21:46:48Z</dcterms:modified>
</cp:coreProperties>
</file>